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aragon\www\inventoryACF\"/>
    </mc:Choice>
  </mc:AlternateContent>
  <bookViews>
    <workbookView xWindow="0" yWindow="0" windowWidth="20490" windowHeight="7650"/>
  </bookViews>
  <sheets>
    <sheet name="SPP" sheetId="7" r:id="rId1"/>
    <sheet name="Sheet6" sheetId="6" r:id="rId2"/>
    <sheet name="Sheet2" sheetId="2" r:id="rId3"/>
    <sheet name="Sheet4" sheetId="4" r:id="rId4"/>
    <sheet name="Sheet1" sheetId="1" r:id="rId5"/>
    <sheet name="Sheet5" sheetId="5" r:id="rId6"/>
  </sheets>
  <externalReferences>
    <externalReference r:id="rId7"/>
    <externalReference r:id="rId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7" l="1"/>
  <c r="J15" i="7" s="1"/>
  <c r="H15" i="7"/>
  <c r="G15" i="7"/>
  <c r="F15" i="7"/>
  <c r="I14" i="7"/>
  <c r="J14" i="7" s="1"/>
  <c r="G14" i="7"/>
  <c r="F14" i="7"/>
  <c r="H14" i="7" s="1"/>
  <c r="G13" i="7"/>
  <c r="I13" i="7" s="1"/>
  <c r="J13" i="7" s="1"/>
  <c r="F13" i="7"/>
  <c r="H13" i="7" s="1"/>
  <c r="G12" i="7"/>
  <c r="H12" i="7" s="1"/>
  <c r="F12" i="7"/>
  <c r="I11" i="7"/>
  <c r="J11" i="7" s="1"/>
  <c r="H11" i="7"/>
  <c r="G11" i="7"/>
  <c r="F11" i="7"/>
  <c r="I10" i="7"/>
  <c r="J10" i="7" s="1"/>
  <c r="G10" i="7"/>
  <c r="F10" i="7"/>
  <c r="H10" i="7" s="1"/>
  <c r="G9" i="7"/>
  <c r="I9" i="7" s="1"/>
  <c r="J9" i="7" s="1"/>
  <c r="F9" i="7"/>
  <c r="H9" i="7" s="1"/>
  <c r="G8" i="7"/>
  <c r="H8" i="7" s="1"/>
  <c r="F8" i="7"/>
  <c r="I7" i="7"/>
  <c r="J7" i="7" s="1"/>
  <c r="H7" i="7"/>
  <c r="G7" i="7"/>
  <c r="F7" i="7"/>
  <c r="I6" i="7"/>
  <c r="J6" i="7" s="1"/>
  <c r="G6" i="7"/>
  <c r="F6" i="7"/>
  <c r="H6" i="7" s="1"/>
  <c r="G5" i="7"/>
  <c r="I5" i="7" s="1"/>
  <c r="J5" i="7" s="1"/>
  <c r="F5" i="7"/>
  <c r="H5" i="7" s="1"/>
  <c r="G4" i="7"/>
  <c r="H4" i="7" s="1"/>
  <c r="F4" i="7"/>
  <c r="I3" i="7"/>
  <c r="J3" i="7" s="1"/>
  <c r="H3" i="7"/>
  <c r="G3" i="7"/>
  <c r="F3" i="7"/>
  <c r="F16" i="7" s="1"/>
  <c r="C15" i="7"/>
  <c r="C14" i="7"/>
  <c r="C13" i="7"/>
  <c r="C12" i="7"/>
  <c r="C11" i="7"/>
  <c r="C10" i="7"/>
  <c r="C9" i="7"/>
  <c r="C8" i="7"/>
  <c r="C7" i="7"/>
  <c r="C6" i="7"/>
  <c r="C5" i="7"/>
  <c r="C4" i="7"/>
  <c r="C3" i="7"/>
  <c r="C5" i="6"/>
  <c r="C6" i="6"/>
  <c r="C7" i="6"/>
  <c r="C8" i="6"/>
  <c r="C9" i="6"/>
  <c r="C10" i="6"/>
  <c r="C11" i="6"/>
  <c r="C12" i="6"/>
  <c r="C13" i="6"/>
  <c r="C14" i="6"/>
  <c r="C15" i="6"/>
  <c r="C16" i="6"/>
  <c r="G16" i="6"/>
  <c r="F16" i="6"/>
  <c r="G15" i="6"/>
  <c r="F15" i="6"/>
  <c r="G14" i="6"/>
  <c r="F14" i="6"/>
  <c r="G13" i="6"/>
  <c r="F13" i="6"/>
  <c r="G12" i="6"/>
  <c r="F12" i="6"/>
  <c r="G11" i="6"/>
  <c r="F11" i="6"/>
  <c r="H11" i="6" s="1"/>
  <c r="G10" i="6"/>
  <c r="F10" i="6"/>
  <c r="G9" i="6"/>
  <c r="F9" i="6"/>
  <c r="H9" i="6" s="1"/>
  <c r="G8" i="6"/>
  <c r="F8" i="6"/>
  <c r="G7" i="6"/>
  <c r="F7" i="6"/>
  <c r="G6" i="6"/>
  <c r="F6" i="6"/>
  <c r="G5" i="6"/>
  <c r="F5" i="6"/>
  <c r="G4" i="6"/>
  <c r="F4" i="6"/>
  <c r="C4" i="6"/>
  <c r="G16" i="7" l="1"/>
  <c r="I16" i="7" s="1"/>
  <c r="J16" i="7" s="1"/>
  <c r="I4" i="7"/>
  <c r="J4" i="7" s="1"/>
  <c r="I8" i="7"/>
  <c r="J8" i="7" s="1"/>
  <c r="I12" i="7"/>
  <c r="J12" i="7" s="1"/>
  <c r="I11" i="6"/>
  <c r="J11" i="6" s="1"/>
  <c r="I15" i="6"/>
  <c r="J15" i="6" s="1"/>
  <c r="F17" i="6"/>
  <c r="H17" i="6" s="1"/>
  <c r="I6" i="6"/>
  <c r="J6" i="6" s="1"/>
  <c r="I10" i="6"/>
  <c r="J10" i="6" s="1"/>
  <c r="H12" i="6"/>
  <c r="H16" i="6"/>
  <c r="I5" i="6"/>
  <c r="J5" i="6" s="1"/>
  <c r="I7" i="6"/>
  <c r="J7" i="6" s="1"/>
  <c r="I8" i="6"/>
  <c r="J8" i="6" s="1"/>
  <c r="H13" i="6"/>
  <c r="H15" i="6"/>
  <c r="G17" i="6"/>
  <c r="H7" i="6"/>
  <c r="H8" i="6"/>
  <c r="H4" i="6"/>
  <c r="I13" i="6"/>
  <c r="J13" i="6" s="1"/>
  <c r="I16" i="6"/>
  <c r="J16" i="6" s="1"/>
  <c r="H5" i="6"/>
  <c r="I9" i="6"/>
  <c r="J9" i="6" s="1"/>
  <c r="I12" i="6"/>
  <c r="J12" i="6" s="1"/>
  <c r="I14" i="6"/>
  <c r="J14" i="6" s="1"/>
  <c r="I4" i="6"/>
  <c r="J4" i="6" s="1"/>
  <c r="H6" i="6"/>
  <c r="H10" i="6"/>
  <c r="H14" i="6"/>
  <c r="H16" i="7" l="1"/>
  <c r="I17" i="6"/>
  <c r="J17" i="6" s="1"/>
  <c r="C4" i="1" l="1"/>
  <c r="F4" i="1"/>
  <c r="G4" i="1"/>
  <c r="H4" i="1"/>
  <c r="C5" i="1"/>
  <c r="F5" i="1"/>
  <c r="G5" i="1"/>
  <c r="C6" i="1"/>
  <c r="F6" i="1"/>
  <c r="G6" i="1"/>
  <c r="H6" i="1"/>
  <c r="C7" i="1"/>
  <c r="F7" i="1"/>
  <c r="G7" i="1"/>
  <c r="C8" i="1"/>
  <c r="F8" i="1"/>
  <c r="H8" i="1" s="1"/>
  <c r="G8" i="1"/>
  <c r="C9" i="1"/>
  <c r="F9" i="1"/>
  <c r="G9" i="1"/>
  <c r="C10" i="1"/>
  <c r="F10" i="1"/>
  <c r="G10" i="1"/>
  <c r="C11" i="1"/>
  <c r="F11" i="1"/>
  <c r="G11" i="1"/>
  <c r="C12" i="1"/>
  <c r="F12" i="1"/>
  <c r="G12" i="1"/>
  <c r="H12" i="1"/>
  <c r="C13" i="1"/>
  <c r="F13" i="1"/>
  <c r="G13" i="1"/>
  <c r="C14" i="1"/>
  <c r="F14" i="1"/>
  <c r="G14" i="1"/>
  <c r="H14" i="1"/>
  <c r="C15" i="1"/>
  <c r="F15" i="1"/>
  <c r="G15" i="1"/>
  <c r="C16" i="1"/>
  <c r="F16" i="1"/>
  <c r="G16" i="1"/>
  <c r="G15" i="5"/>
  <c r="F15" i="5"/>
  <c r="C15" i="5"/>
  <c r="G14" i="5"/>
  <c r="F14" i="5"/>
  <c r="C14" i="5"/>
  <c r="G13" i="5"/>
  <c r="F13" i="5"/>
  <c r="C13" i="5"/>
  <c r="G12" i="5"/>
  <c r="F12" i="5"/>
  <c r="C12" i="5"/>
  <c r="G11" i="5"/>
  <c r="F11" i="5"/>
  <c r="C11" i="5"/>
  <c r="G10" i="5"/>
  <c r="F10" i="5"/>
  <c r="C10" i="5"/>
  <c r="G9" i="5"/>
  <c r="F9" i="5"/>
  <c r="C9" i="5"/>
  <c r="G8" i="5"/>
  <c r="F8" i="5"/>
  <c r="H8" i="5" s="1"/>
  <c r="C8" i="5"/>
  <c r="G7" i="5"/>
  <c r="F7" i="5"/>
  <c r="C7" i="5"/>
  <c r="G6" i="5"/>
  <c r="F6" i="5"/>
  <c r="C6" i="5"/>
  <c r="G5" i="5"/>
  <c r="F5" i="5"/>
  <c r="C5" i="5"/>
  <c r="G4" i="5"/>
  <c r="F4" i="5"/>
  <c r="C4" i="5"/>
  <c r="G3" i="5"/>
  <c r="F3" i="5"/>
  <c r="C3" i="5"/>
  <c r="I14" i="5" l="1"/>
  <c r="J14" i="5" s="1"/>
  <c r="I6" i="5"/>
  <c r="J6" i="5" s="1"/>
  <c r="I13" i="5"/>
  <c r="J13" i="5" s="1"/>
  <c r="F16" i="5"/>
  <c r="I4" i="5"/>
  <c r="J4" i="5" s="1"/>
  <c r="H6" i="5"/>
  <c r="H10" i="5"/>
  <c r="H14" i="5"/>
  <c r="I5" i="5"/>
  <c r="J5" i="5" s="1"/>
  <c r="I10" i="5"/>
  <c r="J10" i="5" s="1"/>
  <c r="I8" i="5"/>
  <c r="J8" i="5" s="1"/>
  <c r="I12" i="5"/>
  <c r="J12" i="5" s="1"/>
  <c r="I4" i="1"/>
  <c r="J4" i="1" s="1"/>
  <c r="I9" i="1"/>
  <c r="J9" i="1" s="1"/>
  <c r="I11" i="5"/>
  <c r="J11" i="5" s="1"/>
  <c r="H11" i="1"/>
  <c r="I9" i="5"/>
  <c r="J9" i="5" s="1"/>
  <c r="H16" i="1"/>
  <c r="I14" i="1"/>
  <c r="J14" i="1" s="1"/>
  <c r="H13" i="1"/>
  <c r="I6" i="1"/>
  <c r="J6" i="1" s="1"/>
  <c r="H5" i="1"/>
  <c r="I10" i="1"/>
  <c r="J10" i="1" s="1"/>
  <c r="I3" i="5"/>
  <c r="J3" i="5" s="1"/>
  <c r="G17" i="1"/>
  <c r="I12" i="1"/>
  <c r="J12" i="1" s="1"/>
  <c r="H4" i="5"/>
  <c r="I7" i="5"/>
  <c r="J7" i="5" s="1"/>
  <c r="H12" i="5"/>
  <c r="I15" i="5"/>
  <c r="J15" i="5" s="1"/>
  <c r="I16" i="1"/>
  <c r="J16" i="1" s="1"/>
  <c r="H15" i="1"/>
  <c r="H10" i="1"/>
  <c r="I8" i="1"/>
  <c r="J8" i="1" s="1"/>
  <c r="H7" i="1"/>
  <c r="F17" i="1"/>
  <c r="I15" i="1"/>
  <c r="J15" i="1" s="1"/>
  <c r="I7" i="1"/>
  <c r="J7" i="1" s="1"/>
  <c r="I5" i="1"/>
  <c r="J5" i="1" s="1"/>
  <c r="I13" i="1"/>
  <c r="J13" i="1" s="1"/>
  <c r="I11" i="1"/>
  <c r="J11" i="1" s="1"/>
  <c r="H9" i="1"/>
  <c r="G16" i="5"/>
  <c r="H3" i="5"/>
  <c r="H5" i="5"/>
  <c r="H7" i="5"/>
  <c r="H9" i="5"/>
  <c r="H11" i="5"/>
  <c r="H13" i="5"/>
  <c r="H15" i="5"/>
  <c r="H16" i="4"/>
  <c r="G15" i="4"/>
  <c r="I15" i="4" s="1"/>
  <c r="J15" i="4" s="1"/>
  <c r="F15" i="4"/>
  <c r="H15" i="4" s="1"/>
  <c r="C15" i="4"/>
  <c r="I14" i="4"/>
  <c r="J14" i="4" s="1"/>
  <c r="G14" i="4"/>
  <c r="F14" i="4"/>
  <c r="C14" i="4"/>
  <c r="G13" i="4"/>
  <c r="I13" i="4" s="1"/>
  <c r="J13" i="4" s="1"/>
  <c r="F13" i="4"/>
  <c r="C13" i="4"/>
  <c r="G12" i="4"/>
  <c r="I12" i="4" s="1"/>
  <c r="J12" i="4" s="1"/>
  <c r="F12" i="4"/>
  <c r="C12" i="4"/>
  <c r="G11" i="4"/>
  <c r="F11" i="4"/>
  <c r="H11" i="4" s="1"/>
  <c r="C11" i="4"/>
  <c r="G10" i="4"/>
  <c r="F10" i="4"/>
  <c r="H10" i="4" s="1"/>
  <c r="C10" i="4"/>
  <c r="G9" i="4"/>
  <c r="I9" i="4" s="1"/>
  <c r="J9" i="4" s="1"/>
  <c r="F9" i="4"/>
  <c r="H9" i="4" s="1"/>
  <c r="C9" i="4"/>
  <c r="I8" i="4"/>
  <c r="J8" i="4" s="1"/>
  <c r="G8" i="4"/>
  <c r="F8" i="4"/>
  <c r="H8" i="4" s="1"/>
  <c r="C8" i="4"/>
  <c r="G7" i="4"/>
  <c r="I7" i="4" s="1"/>
  <c r="J7" i="4" s="1"/>
  <c r="F7" i="4"/>
  <c r="C7" i="4"/>
  <c r="G6" i="4"/>
  <c r="I6" i="4" s="1"/>
  <c r="J6" i="4" s="1"/>
  <c r="F6" i="4"/>
  <c r="C6" i="4"/>
  <c r="G5" i="4"/>
  <c r="F5" i="4"/>
  <c r="H5" i="4" s="1"/>
  <c r="C5" i="4"/>
  <c r="G4" i="4"/>
  <c r="F4" i="4"/>
  <c r="I4" i="4" s="1"/>
  <c r="J4" i="4" s="1"/>
  <c r="C4" i="4"/>
  <c r="G3" i="4"/>
  <c r="F3" i="4"/>
  <c r="C3" i="4"/>
  <c r="H17" i="1" l="1"/>
  <c r="I16" i="5"/>
  <c r="J16" i="5" s="1"/>
  <c r="F16" i="4"/>
  <c r="I3" i="4"/>
  <c r="J3" i="4" s="1"/>
  <c r="H7" i="4"/>
  <c r="I10" i="4"/>
  <c r="J10" i="4" s="1"/>
  <c r="H14" i="4"/>
  <c r="I5" i="4"/>
  <c r="J5" i="4" s="1"/>
  <c r="I11" i="4"/>
  <c r="J11" i="4" s="1"/>
  <c r="H16" i="5"/>
  <c r="H3" i="4"/>
  <c r="H6" i="4"/>
  <c r="H12" i="4"/>
  <c r="H13" i="4"/>
  <c r="I17" i="1"/>
  <c r="J17" i="1" s="1"/>
  <c r="G16" i="4"/>
  <c r="H4" i="4"/>
  <c r="G15" i="2"/>
  <c r="I15" i="2" s="1"/>
  <c r="J15" i="2" s="1"/>
  <c r="F15" i="2"/>
  <c r="C15" i="2"/>
  <c r="G14" i="2"/>
  <c r="F14" i="2"/>
  <c r="H14" i="2" s="1"/>
  <c r="C14" i="2"/>
  <c r="G13" i="2"/>
  <c r="I13" i="2" s="1"/>
  <c r="J13" i="2" s="1"/>
  <c r="F13" i="2"/>
  <c r="C13" i="2"/>
  <c r="G12" i="2"/>
  <c r="F12" i="2"/>
  <c r="H12" i="2" s="1"/>
  <c r="C12" i="2"/>
  <c r="G11" i="2"/>
  <c r="H11" i="2" s="1"/>
  <c r="F11" i="2"/>
  <c r="C11" i="2"/>
  <c r="G10" i="2"/>
  <c r="F10" i="2"/>
  <c r="H10" i="2" s="1"/>
  <c r="C10" i="2"/>
  <c r="G9" i="2"/>
  <c r="I9" i="2" s="1"/>
  <c r="J9" i="2" s="1"/>
  <c r="F9" i="2"/>
  <c r="C9" i="2"/>
  <c r="G8" i="2"/>
  <c r="F8" i="2"/>
  <c r="H8" i="2" s="1"/>
  <c r="C8" i="2"/>
  <c r="G7" i="2"/>
  <c r="H7" i="2" s="1"/>
  <c r="F7" i="2"/>
  <c r="C7" i="2"/>
  <c r="G6" i="2"/>
  <c r="F6" i="2"/>
  <c r="H6" i="2" s="1"/>
  <c r="C6" i="2"/>
  <c r="G5" i="2"/>
  <c r="I5" i="2" s="1"/>
  <c r="J5" i="2" s="1"/>
  <c r="F5" i="2"/>
  <c r="C5" i="2"/>
  <c r="G4" i="2"/>
  <c r="F4" i="2"/>
  <c r="H4" i="2" s="1"/>
  <c r="C4" i="2"/>
  <c r="G3" i="2"/>
  <c r="H3" i="2" s="1"/>
  <c r="F3" i="2"/>
  <c r="C3" i="2"/>
  <c r="I16" i="4" l="1"/>
  <c r="J16" i="4" s="1"/>
  <c r="I4" i="2"/>
  <c r="J4" i="2" s="1"/>
  <c r="H5" i="2"/>
  <c r="I8" i="2"/>
  <c r="J8" i="2" s="1"/>
  <c r="H9" i="2"/>
  <c r="I12" i="2"/>
  <c r="J12" i="2" s="1"/>
  <c r="H13" i="2"/>
  <c r="I14" i="2"/>
  <c r="J14" i="2" s="1"/>
  <c r="H15" i="2"/>
  <c r="I3" i="2"/>
  <c r="J3" i="2" s="1"/>
  <c r="I7" i="2"/>
  <c r="J7" i="2" s="1"/>
  <c r="I11" i="2"/>
  <c r="J11" i="2" s="1"/>
  <c r="G16" i="2"/>
  <c r="I6" i="2"/>
  <c r="J6" i="2" s="1"/>
  <c r="I10" i="2"/>
  <c r="J10" i="2" s="1"/>
  <c r="F16" i="2"/>
  <c r="H16" i="2" l="1"/>
  <c r="I16" i="2"/>
  <c r="J16" i="2" s="1"/>
</calcChain>
</file>

<file path=xl/sharedStrings.xml><?xml version="1.0" encoding="utf-8"?>
<sst xmlns="http://schemas.openxmlformats.org/spreadsheetml/2006/main" count="300" uniqueCount="31">
  <si>
    <t>NO</t>
  </si>
  <si>
    <t>TA</t>
  </si>
  <si>
    <t>TARGET</t>
  </si>
  <si>
    <t>CAPAIAN</t>
  </si>
  <si>
    <t>PIUTANG</t>
  </si>
  <si>
    <t>%</t>
  </si>
  <si>
    <t>KATEGORI</t>
  </si>
  <si>
    <t>SDJ BATAM</t>
  </si>
  <si>
    <t>SDJ CILEGON</t>
  </si>
  <si>
    <t>SDJ JAKBAR</t>
  </si>
  <si>
    <t>SDJ JAKSEL</t>
  </si>
  <si>
    <t>SDJ JAKTIM</t>
  </si>
  <si>
    <t>SDJ JAKUT</t>
  </si>
  <si>
    <t>SDJ JAYAPURA</t>
  </si>
  <si>
    <t>SDJ MEDAN</t>
  </si>
  <si>
    <t>SDJ SEMARANG</t>
  </si>
  <si>
    <t>SDJ SURABAYA</t>
  </si>
  <si>
    <t>SDJ TANGERANG</t>
  </si>
  <si>
    <t>SDJ YOGYAKARTA</t>
  </si>
  <si>
    <t>TKIT TANGERANG</t>
  </si>
  <si>
    <t>TOTAL</t>
  </si>
  <si>
    <t>DKT</t>
  </si>
  <si>
    <t>Period</t>
  </si>
  <si>
    <t>Category</t>
  </si>
  <si>
    <t>Month</t>
  </si>
  <si>
    <t>Total</t>
  </si>
  <si>
    <t>DSP</t>
  </si>
  <si>
    <t>BIAYA KHUSUS</t>
  </si>
  <si>
    <t>PIUTANG SPP DKT DSP SERAGAM</t>
  </si>
  <si>
    <t>SERAGAM</t>
  </si>
  <si>
    <t>SPP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</si>
</sst>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E7E6E6"/>
        <bgColor rgb="FFE7E6E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horizontal="center"/>
    </xf>
    <xf numFmtId="164" fontId="3" fillId="0" borderId="0" xfId="0" applyNumberFormat="1" applyFont="1"/>
    <xf numFmtId="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/>
    <xf numFmtId="164" fontId="1" fillId="3" borderId="0" xfId="0" applyNumberFormat="1" applyFont="1" applyFill="1" applyBorder="1"/>
    <xf numFmtId="9" fontId="1" fillId="3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4" fillId="0" borderId="0" xfId="0" applyFont="1"/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Border="1"/>
    <xf numFmtId="164" fontId="1" fillId="2" borderId="0" xfId="0" applyNumberFormat="1" applyFont="1" applyFill="1" applyBorder="1" applyAlignment="1">
      <alignment horizontal="center" vertical="center"/>
    </xf>
    <xf numFmtId="164" fontId="1" fillId="0" borderId="0" xfId="0" applyNumberFormat="1" applyFont="1"/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24"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F0"/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epatuha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Downloads\RESUME%20KEPATUHAN%20PEKANAN%202026-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T3" t="str">
            <v>JUNI</v>
          </cell>
        </row>
        <row r="7">
          <cell r="S7" t="str">
            <v>2024-2025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 KEPATUHAN-RUMUS-1"/>
      <sheetName val="SUMBER DATA MASEHI-3"/>
      <sheetName val="KEPATUHAN PER SEKOLAH TA-2"/>
      <sheetName val="KEPATUHAN MASEHI-4"/>
      <sheetName val="RESUME PERBULAN-5"/>
      <sheetName val="ANALISA PIUTANG"/>
      <sheetName val="ANALISA PIUTANG SPP SISWA"/>
      <sheetName val="COPY DATABASE SISWA NEW"/>
      <sheetName val="COPY DATABASE SISWA 19-22"/>
      <sheetName val="BANTUAN ANALISA PIUTANG TA-6"/>
      <sheetName val="COPY DATABASE SISWA 22-24"/>
      <sheetName val="Sheet1"/>
      <sheetName val="DATA VALIDATION"/>
      <sheetName val="CEK RESUME"/>
    </sheetNames>
    <sheetDataSet>
      <sheetData sheetId="0">
        <row r="11">
          <cell r="BA11">
            <v>0</v>
          </cell>
        </row>
        <row r="24">
          <cell r="T24">
            <v>267175000.00000003</v>
          </cell>
          <cell r="U24">
            <v>263012500</v>
          </cell>
        </row>
        <row r="42">
          <cell r="T42">
            <v>129350000</v>
          </cell>
          <cell r="U42">
            <v>104325000</v>
          </cell>
        </row>
        <row r="61">
          <cell r="T61">
            <v>59860000</v>
          </cell>
          <cell r="U61">
            <v>44360000</v>
          </cell>
        </row>
        <row r="63">
          <cell r="W63">
            <v>0</v>
          </cell>
          <cell r="X63">
            <v>0</v>
          </cell>
        </row>
        <row r="88">
          <cell r="T88">
            <v>0</v>
          </cell>
          <cell r="U88">
            <v>0</v>
          </cell>
        </row>
        <row r="110">
          <cell r="T110">
            <v>342750000</v>
          </cell>
          <cell r="U110">
            <v>343425000</v>
          </cell>
        </row>
        <row r="128">
          <cell r="T128">
            <v>130150000</v>
          </cell>
          <cell r="U128">
            <v>130150000</v>
          </cell>
        </row>
        <row r="147">
          <cell r="T147">
            <v>75850000</v>
          </cell>
          <cell r="U147">
            <v>76000000</v>
          </cell>
        </row>
        <row r="149">
          <cell r="W149">
            <v>0</v>
          </cell>
          <cell r="X149">
            <v>0</v>
          </cell>
        </row>
        <row r="174">
          <cell r="T174">
            <v>0</v>
          </cell>
          <cell r="U174">
            <v>0</v>
          </cell>
        </row>
        <row r="196">
          <cell r="T196">
            <v>349860000</v>
          </cell>
          <cell r="U196">
            <v>323005000</v>
          </cell>
        </row>
        <row r="214">
          <cell r="T214">
            <v>124950000</v>
          </cell>
          <cell r="U214">
            <v>90377000</v>
          </cell>
        </row>
        <row r="233">
          <cell r="T233">
            <v>62500000</v>
          </cell>
          <cell r="U233">
            <v>36175000</v>
          </cell>
        </row>
        <row r="235">
          <cell r="W235">
            <v>0</v>
          </cell>
          <cell r="X235">
            <v>0</v>
          </cell>
        </row>
        <row r="260">
          <cell r="T260">
            <v>0</v>
          </cell>
          <cell r="U260">
            <v>150000</v>
          </cell>
        </row>
        <row r="282">
          <cell r="T282">
            <v>267450000</v>
          </cell>
          <cell r="U282">
            <v>249194000</v>
          </cell>
        </row>
        <row r="300">
          <cell r="T300">
            <v>94000000</v>
          </cell>
          <cell r="U300">
            <v>87985000</v>
          </cell>
        </row>
        <row r="319">
          <cell r="T319">
            <v>17680000</v>
          </cell>
          <cell r="U319">
            <v>15600500</v>
          </cell>
        </row>
        <row r="321">
          <cell r="W321">
            <v>0</v>
          </cell>
          <cell r="X321">
            <v>0</v>
          </cell>
        </row>
        <row r="346">
          <cell r="T346">
            <v>2400000</v>
          </cell>
          <cell r="U346">
            <v>4864000</v>
          </cell>
        </row>
        <row r="368">
          <cell r="T368">
            <v>339385000</v>
          </cell>
          <cell r="U368">
            <v>341166000</v>
          </cell>
        </row>
        <row r="386">
          <cell r="T386">
            <v>222500000</v>
          </cell>
          <cell r="U386">
            <v>224401000</v>
          </cell>
        </row>
        <row r="405">
          <cell r="T405">
            <v>153510000</v>
          </cell>
          <cell r="U405">
            <v>153756000</v>
          </cell>
        </row>
        <row r="407">
          <cell r="W407">
            <v>0</v>
          </cell>
          <cell r="X407">
            <v>0</v>
          </cell>
        </row>
        <row r="432">
          <cell r="T432">
            <v>0</v>
          </cell>
          <cell r="U432">
            <v>0</v>
          </cell>
        </row>
        <row r="454">
          <cell r="T454">
            <v>250800000</v>
          </cell>
          <cell r="U454">
            <v>247585001</v>
          </cell>
        </row>
        <row r="472">
          <cell r="T472">
            <v>163050000</v>
          </cell>
          <cell r="U472">
            <v>160280000</v>
          </cell>
        </row>
        <row r="491">
          <cell r="T491">
            <v>158875000</v>
          </cell>
          <cell r="U491">
            <v>158900000</v>
          </cell>
        </row>
        <row r="493">
          <cell r="W493">
            <v>0</v>
          </cell>
          <cell r="X493">
            <v>0</v>
          </cell>
        </row>
        <row r="518">
          <cell r="T518">
            <v>0</v>
          </cell>
          <cell r="U518">
            <v>3525000</v>
          </cell>
        </row>
        <row r="540">
          <cell r="T540">
            <v>185599999.99999997</v>
          </cell>
          <cell r="U540">
            <v>180150000</v>
          </cell>
        </row>
        <row r="558">
          <cell r="T558">
            <v>75850000</v>
          </cell>
          <cell r="U558">
            <v>61000000</v>
          </cell>
        </row>
        <row r="577">
          <cell r="T577">
            <v>81700000</v>
          </cell>
          <cell r="U577">
            <v>64175000</v>
          </cell>
        </row>
        <row r="579">
          <cell r="W579">
            <v>0</v>
          </cell>
          <cell r="X579">
            <v>0</v>
          </cell>
        </row>
        <row r="604">
          <cell r="T604">
            <v>0</v>
          </cell>
          <cell r="U604">
            <v>0</v>
          </cell>
        </row>
        <row r="626">
          <cell r="T626">
            <v>461289999.99999994</v>
          </cell>
          <cell r="U626">
            <v>461290500</v>
          </cell>
        </row>
        <row r="644">
          <cell r="T644">
            <v>193650000</v>
          </cell>
          <cell r="U644">
            <v>192627000</v>
          </cell>
        </row>
        <row r="663">
          <cell r="T663">
            <v>119100000</v>
          </cell>
          <cell r="U663">
            <v>119100000</v>
          </cell>
        </row>
        <row r="665">
          <cell r="W665">
            <v>0</v>
          </cell>
          <cell r="X665">
            <v>0</v>
          </cell>
        </row>
        <row r="690">
          <cell r="T690">
            <v>165000</v>
          </cell>
          <cell r="U690">
            <v>355000</v>
          </cell>
        </row>
        <row r="712">
          <cell r="T712">
            <v>93750000</v>
          </cell>
          <cell r="U712">
            <v>93825000</v>
          </cell>
        </row>
        <row r="730">
          <cell r="T730">
            <v>111450000</v>
          </cell>
          <cell r="U730">
            <v>111450000</v>
          </cell>
        </row>
        <row r="749">
          <cell r="T749">
            <v>112950000</v>
          </cell>
          <cell r="U749">
            <v>112950000</v>
          </cell>
        </row>
        <row r="751">
          <cell r="W751">
            <v>0</v>
          </cell>
          <cell r="X751">
            <v>0</v>
          </cell>
        </row>
        <row r="776">
          <cell r="T776">
            <v>0</v>
          </cell>
          <cell r="U776">
            <v>3200000</v>
          </cell>
        </row>
        <row r="798">
          <cell r="T798">
            <v>331800000</v>
          </cell>
          <cell r="U798">
            <v>314849500</v>
          </cell>
        </row>
        <row r="816">
          <cell r="T816">
            <v>150620000</v>
          </cell>
          <cell r="U816">
            <v>142942000</v>
          </cell>
        </row>
        <row r="835">
          <cell r="T835">
            <v>40700000</v>
          </cell>
          <cell r="U835">
            <v>40696000</v>
          </cell>
        </row>
        <row r="837">
          <cell r="W837">
            <v>0</v>
          </cell>
          <cell r="X837">
            <v>0</v>
          </cell>
        </row>
        <row r="862">
          <cell r="T862">
            <v>4064000</v>
          </cell>
          <cell r="U862">
            <v>6812000</v>
          </cell>
        </row>
        <row r="884">
          <cell r="T884">
            <v>340700000</v>
          </cell>
          <cell r="U884">
            <v>340612500</v>
          </cell>
        </row>
        <row r="902">
          <cell r="T902">
            <v>197100000</v>
          </cell>
          <cell r="U902">
            <v>191979000</v>
          </cell>
        </row>
        <row r="921">
          <cell r="T921">
            <v>121077500</v>
          </cell>
          <cell r="U921">
            <v>116808000</v>
          </cell>
        </row>
        <row r="923">
          <cell r="W923">
            <v>0</v>
          </cell>
          <cell r="X923">
            <v>0</v>
          </cell>
        </row>
        <row r="948">
          <cell r="T948">
            <v>0</v>
          </cell>
          <cell r="U948">
            <v>4269000</v>
          </cell>
        </row>
        <row r="970">
          <cell r="T970">
            <v>0</v>
          </cell>
          <cell r="U970">
            <v>0</v>
          </cell>
        </row>
        <row r="988">
          <cell r="T988">
            <v>0</v>
          </cell>
          <cell r="U988">
            <v>0</v>
          </cell>
        </row>
        <row r="1007">
          <cell r="T1007">
            <v>0</v>
          </cell>
          <cell r="U1007">
            <v>0</v>
          </cell>
        </row>
        <row r="1009">
          <cell r="W1009">
            <v>0</v>
          </cell>
          <cell r="X1009">
            <v>0</v>
          </cell>
        </row>
        <row r="1034">
          <cell r="T1034">
            <v>0</v>
          </cell>
          <cell r="U1034">
            <v>0</v>
          </cell>
        </row>
        <row r="1056">
          <cell r="T1056">
            <v>0</v>
          </cell>
          <cell r="U1056">
            <v>0</v>
          </cell>
        </row>
        <row r="1074">
          <cell r="T1074">
            <v>0</v>
          </cell>
          <cell r="U1074">
            <v>0</v>
          </cell>
        </row>
        <row r="1093">
          <cell r="T1093">
            <v>0</v>
          </cell>
          <cell r="U1093">
            <v>0</v>
          </cell>
        </row>
        <row r="1095">
          <cell r="W1095">
            <v>0</v>
          </cell>
          <cell r="X1095">
            <v>0</v>
          </cell>
        </row>
        <row r="1120">
          <cell r="T1120">
            <v>0</v>
          </cell>
          <cell r="U1120">
            <v>0</v>
          </cell>
        </row>
      </sheetData>
      <sheetData sheetId="1"/>
      <sheetData sheetId="2"/>
      <sheetData sheetId="3"/>
      <sheetData sheetId="4">
        <row r="115">
          <cell r="L115">
            <v>1196190490.000001</v>
          </cell>
        </row>
      </sheetData>
      <sheetData sheetId="5">
        <row r="3">
          <cell r="E3" t="str">
            <v>UMUM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3" sqref="D3:D15"/>
    </sheetView>
  </sheetViews>
  <sheetFormatPr defaultRowHeight="15"/>
  <sheetData>
    <row r="1" spans="1:10">
      <c r="A1" s="16" t="s">
        <v>0</v>
      </c>
      <c r="B1" s="16" t="s">
        <v>1</v>
      </c>
      <c r="C1" s="16" t="s">
        <v>22</v>
      </c>
      <c r="D1" s="16" t="s">
        <v>23</v>
      </c>
      <c r="E1" s="16" t="s">
        <v>24</v>
      </c>
      <c r="F1" s="18" t="s">
        <v>2</v>
      </c>
      <c r="G1" s="18" t="s">
        <v>3</v>
      </c>
      <c r="H1" s="18" t="s">
        <v>4</v>
      </c>
      <c r="I1" s="16" t="s">
        <v>5</v>
      </c>
      <c r="J1" s="16" t="s">
        <v>6</v>
      </c>
    </row>
    <row r="2" spans="1:10">
      <c r="A2" s="17"/>
      <c r="B2" s="16"/>
      <c r="C2" s="16"/>
      <c r="D2" s="16"/>
      <c r="E2" s="16"/>
      <c r="F2" s="17"/>
      <c r="G2" s="17"/>
      <c r="H2" s="17"/>
      <c r="I2" s="17"/>
      <c r="J2" s="17"/>
    </row>
    <row r="3" spans="1:10">
      <c r="A3" s="1">
        <v>1</v>
      </c>
      <c r="B3" s="15" t="s">
        <v>7</v>
      </c>
      <c r="C3" s="14" t="str">
        <f>[1]Sheet1!S$7</f>
        <v>2024-2025</v>
      </c>
      <c r="D3" s="20" t="s">
        <v>30</v>
      </c>
      <c r="E3" s="9" t="s">
        <v>25</v>
      </c>
      <c r="F3" s="2">
        <f>'[2]REKAP KEPATUHAN-RUMUS-1'!T24</f>
        <v>267175000.00000003</v>
      </c>
      <c r="G3" s="2">
        <f>'[2]REKAP KEPATUHAN-RUMUS-1'!U24</f>
        <v>263012500</v>
      </c>
      <c r="H3" s="2">
        <f>F3-G3</f>
        <v>4162500.0000000298</v>
      </c>
      <c r="I3" s="3">
        <f>IFERROR(G3/F3,0)</f>
        <v>0.9844203237578365</v>
      </c>
      <c r="J3" s="4" t="str">
        <f>IF(I3&lt;=59%,"POOR",IF(I3&lt;=84%,"AVERAGE",IF(I3&lt;=99%,"GOOD","EXCELLENT")))</f>
        <v>GOOD</v>
      </c>
    </row>
    <row r="4" spans="1:10">
      <c r="A4" s="1">
        <v>2</v>
      </c>
      <c r="B4" s="15" t="s">
        <v>8</v>
      </c>
      <c r="C4" s="14" t="str">
        <f>[1]Sheet1!S$7</f>
        <v>2024-2025</v>
      </c>
      <c r="D4" s="20" t="s">
        <v>30</v>
      </c>
      <c r="E4" s="9" t="s">
        <v>25</v>
      </c>
      <c r="F4" s="2">
        <f>'[2]REKAP KEPATUHAN-RUMUS-1'!T110</f>
        <v>342750000</v>
      </c>
      <c r="G4" s="2">
        <f>'[2]REKAP KEPATUHAN-RUMUS-1'!U110</f>
        <v>343425000</v>
      </c>
      <c r="H4" s="2">
        <f>F4-G4</f>
        <v>-675000</v>
      </c>
      <c r="I4" s="3">
        <f>IFERROR(G4/F4,0)</f>
        <v>1.0019693654266959</v>
      </c>
      <c r="J4" s="4" t="str">
        <f>IF(I4&lt;=59%,"POOR",IF(I4&lt;=84%,"AVERAGE",IF(I4&lt;=99%,"GOOD","EXCELLENT")))</f>
        <v>EXCELLENT</v>
      </c>
    </row>
    <row r="5" spans="1:10">
      <c r="A5" s="1">
        <v>3</v>
      </c>
      <c r="B5" s="15" t="s">
        <v>9</v>
      </c>
      <c r="C5" s="14" t="str">
        <f>[1]Sheet1!S$7</f>
        <v>2024-2025</v>
      </c>
      <c r="D5" s="20" t="s">
        <v>30</v>
      </c>
      <c r="E5" s="9" t="s">
        <v>25</v>
      </c>
      <c r="F5" s="2">
        <f>'[2]REKAP KEPATUHAN-RUMUS-1'!T196</f>
        <v>349860000</v>
      </c>
      <c r="G5" s="2">
        <f>'[2]REKAP KEPATUHAN-RUMUS-1'!U196</f>
        <v>323005000</v>
      </c>
      <c r="H5" s="2">
        <f>F5-G5</f>
        <v>26855000</v>
      </c>
      <c r="I5" s="3">
        <f>IFERROR(G5/F5,0)</f>
        <v>0.9232407248613731</v>
      </c>
      <c r="J5" s="4" t="str">
        <f>IF(I5&lt;=59%,"POOR",IF(I5&lt;=84%,"AVERAGE",IF(I5&lt;=99%,"GOOD","EXCELLENT")))</f>
        <v>GOOD</v>
      </c>
    </row>
    <row r="6" spans="1:10">
      <c r="A6" s="1">
        <v>4</v>
      </c>
      <c r="B6" s="15" t="s">
        <v>10</v>
      </c>
      <c r="C6" s="14" t="str">
        <f>[1]Sheet1!S$7</f>
        <v>2024-2025</v>
      </c>
      <c r="D6" s="20" t="s">
        <v>30</v>
      </c>
      <c r="E6" s="9" t="s">
        <v>25</v>
      </c>
      <c r="F6" s="2">
        <f>'[2]REKAP KEPATUHAN-RUMUS-1'!T282</f>
        <v>267450000</v>
      </c>
      <c r="G6" s="2">
        <f>'[2]REKAP KEPATUHAN-RUMUS-1'!U282</f>
        <v>249194000</v>
      </c>
      <c r="H6" s="2">
        <f>F6-G6</f>
        <v>18256000</v>
      </c>
      <c r="I6" s="3">
        <f>IFERROR(G6/F6,0)</f>
        <v>0.93174051224527954</v>
      </c>
      <c r="J6" s="4" t="str">
        <f>IF(I6&lt;=59%,"POOR",IF(I6&lt;=84%,"AVERAGE",IF(I6&lt;=99%,"GOOD","EXCELLENT")))</f>
        <v>GOOD</v>
      </c>
    </row>
    <row r="7" spans="1:10">
      <c r="A7" s="1">
        <v>5</v>
      </c>
      <c r="B7" s="15" t="s">
        <v>11</v>
      </c>
      <c r="C7" s="14" t="str">
        <f>[1]Sheet1!S$7</f>
        <v>2024-2025</v>
      </c>
      <c r="D7" s="20" t="s">
        <v>30</v>
      </c>
      <c r="E7" s="9" t="s">
        <v>25</v>
      </c>
      <c r="F7" s="2">
        <f>'[2]REKAP KEPATUHAN-RUMUS-1'!T368</f>
        <v>339385000</v>
      </c>
      <c r="G7" s="2">
        <f>'[2]REKAP KEPATUHAN-RUMUS-1'!U368</f>
        <v>341166000</v>
      </c>
      <c r="H7" s="2">
        <f>F7-G7</f>
        <v>-1781000</v>
      </c>
      <c r="I7" s="3">
        <f>IFERROR(G7/F7,0)</f>
        <v>1.0052477275071086</v>
      </c>
      <c r="J7" s="4" t="str">
        <f>IF(I7&lt;=59%,"POOR",IF(I7&lt;=84%,"AVERAGE",IF(I7&lt;=99%,"GOOD","EXCELLENT")))</f>
        <v>EXCELLENT</v>
      </c>
    </row>
    <row r="8" spans="1:10">
      <c r="A8" s="1">
        <v>6</v>
      </c>
      <c r="B8" s="15" t="s">
        <v>12</v>
      </c>
      <c r="C8" s="14" t="str">
        <f>[1]Sheet1!S$7</f>
        <v>2024-2025</v>
      </c>
      <c r="D8" s="20" t="s">
        <v>30</v>
      </c>
      <c r="E8" s="9" t="s">
        <v>25</v>
      </c>
      <c r="F8" s="2">
        <f>'[2]REKAP KEPATUHAN-RUMUS-1'!T454</f>
        <v>250800000</v>
      </c>
      <c r="G8" s="2">
        <f>'[2]REKAP KEPATUHAN-RUMUS-1'!U454</f>
        <v>247585001</v>
      </c>
      <c r="H8" s="2">
        <f>F8-G8</f>
        <v>3214999</v>
      </c>
      <c r="I8" s="3">
        <f>IFERROR(G8/F8,0)</f>
        <v>0.9871810247208932</v>
      </c>
      <c r="J8" s="4" t="str">
        <f>IF(I8&lt;=59%,"POOR",IF(I8&lt;=84%,"AVERAGE",IF(I8&lt;=99%,"GOOD","EXCELLENT")))</f>
        <v>GOOD</v>
      </c>
    </row>
    <row r="9" spans="1:10">
      <c r="A9" s="1">
        <v>7</v>
      </c>
      <c r="B9" s="15" t="s">
        <v>13</v>
      </c>
      <c r="C9" s="14" t="str">
        <f>[1]Sheet1!S$7</f>
        <v>2024-2025</v>
      </c>
      <c r="D9" s="20" t="s">
        <v>30</v>
      </c>
      <c r="E9" s="9" t="s">
        <v>25</v>
      </c>
      <c r="F9" s="2">
        <f>'[2]REKAP KEPATUHAN-RUMUS-1'!T540</f>
        <v>185599999.99999997</v>
      </c>
      <c r="G9" s="2">
        <f>'[2]REKAP KEPATUHAN-RUMUS-1'!U540</f>
        <v>180150000</v>
      </c>
      <c r="H9" s="2">
        <f>F9-G9</f>
        <v>5449999.9999999702</v>
      </c>
      <c r="I9" s="3">
        <f>IFERROR(G9/F9,0)</f>
        <v>0.97063577586206917</v>
      </c>
      <c r="J9" s="4" t="str">
        <f>IF(I9&lt;=59%,"POOR",IF(I9&lt;=84%,"AVERAGE",IF(I9&lt;=99%,"GOOD","EXCELLENT")))</f>
        <v>GOOD</v>
      </c>
    </row>
    <row r="10" spans="1:10">
      <c r="A10" s="1">
        <v>8</v>
      </c>
      <c r="B10" s="15" t="s">
        <v>14</v>
      </c>
      <c r="C10" s="14" t="str">
        <f>[1]Sheet1!S$7</f>
        <v>2024-2025</v>
      </c>
      <c r="D10" s="20" t="s">
        <v>30</v>
      </c>
      <c r="E10" s="9" t="s">
        <v>25</v>
      </c>
      <c r="F10" s="2">
        <f>'[2]REKAP KEPATUHAN-RUMUS-1'!T626</f>
        <v>461289999.99999994</v>
      </c>
      <c r="G10" s="2">
        <f>'[2]REKAP KEPATUHAN-RUMUS-1'!U626</f>
        <v>461290500</v>
      </c>
      <c r="H10" s="2">
        <f>F10-G10</f>
        <v>-500.00000005960464</v>
      </c>
      <c r="I10" s="3">
        <f>IFERROR(G10/F10,0)</f>
        <v>1.0000010839168421</v>
      </c>
      <c r="J10" s="4" t="str">
        <f>IF(I10&lt;=59%,"POOR",IF(I10&lt;=84%,"AVERAGE",IF(I10&lt;=99%,"GOOD","EXCELLENT")))</f>
        <v>EXCELLENT</v>
      </c>
    </row>
    <row r="11" spans="1:10">
      <c r="A11" s="1">
        <v>9</v>
      </c>
      <c r="B11" s="15" t="s">
        <v>15</v>
      </c>
      <c r="C11" s="14" t="str">
        <f>[1]Sheet1!S$7</f>
        <v>2024-2025</v>
      </c>
      <c r="D11" s="20" t="s">
        <v>30</v>
      </c>
      <c r="E11" s="9" t="s">
        <v>25</v>
      </c>
      <c r="F11" s="2">
        <f>'[2]REKAP KEPATUHAN-RUMUS-1'!T712</f>
        <v>93750000</v>
      </c>
      <c r="G11" s="2">
        <f>'[2]REKAP KEPATUHAN-RUMUS-1'!U712</f>
        <v>93825000</v>
      </c>
      <c r="H11" s="2">
        <f>F11-G11</f>
        <v>-75000</v>
      </c>
      <c r="I11" s="3">
        <f>IFERROR(G11/F11,0)</f>
        <v>1.0007999999999999</v>
      </c>
      <c r="J11" s="4" t="str">
        <f>IF(I11&lt;=59%,"POOR",IF(I11&lt;=84%,"AVERAGE",IF(I11&lt;=99%,"GOOD","EXCELLENT")))</f>
        <v>EXCELLENT</v>
      </c>
    </row>
    <row r="12" spans="1:10">
      <c r="A12" s="1">
        <v>10</v>
      </c>
      <c r="B12" s="15" t="s">
        <v>16</v>
      </c>
      <c r="C12" s="14" t="str">
        <f>[1]Sheet1!S$7</f>
        <v>2024-2025</v>
      </c>
      <c r="D12" s="20" t="s">
        <v>30</v>
      </c>
      <c r="E12" s="9" t="s">
        <v>25</v>
      </c>
      <c r="F12" s="2">
        <f>'[2]REKAP KEPATUHAN-RUMUS-1'!T798</f>
        <v>331800000</v>
      </c>
      <c r="G12" s="2">
        <f>'[2]REKAP KEPATUHAN-RUMUS-1'!U798</f>
        <v>314849500</v>
      </c>
      <c r="H12" s="2">
        <f>F12-G12</f>
        <v>16950500</v>
      </c>
      <c r="I12" s="3">
        <f>IFERROR(G12/F12,0)</f>
        <v>0.9489135021097046</v>
      </c>
      <c r="J12" s="4" t="str">
        <f>IF(I12&lt;=59%,"POOR",IF(I12&lt;=84%,"AVERAGE",IF(I12&lt;=99%,"GOOD","EXCELLENT")))</f>
        <v>GOOD</v>
      </c>
    </row>
    <row r="13" spans="1:10">
      <c r="A13" s="1">
        <v>11</v>
      </c>
      <c r="B13" s="15" t="s">
        <v>17</v>
      </c>
      <c r="C13" s="14" t="str">
        <f>[1]Sheet1!S$7</f>
        <v>2024-2025</v>
      </c>
      <c r="D13" s="20" t="s">
        <v>30</v>
      </c>
      <c r="E13" s="9" t="s">
        <v>25</v>
      </c>
      <c r="F13" s="2">
        <f>'[2]REKAP KEPATUHAN-RUMUS-1'!T884</f>
        <v>340700000</v>
      </c>
      <c r="G13" s="2">
        <f>'[2]REKAP KEPATUHAN-RUMUS-1'!U884</f>
        <v>340612500</v>
      </c>
      <c r="H13" s="2">
        <f>F13-G13</f>
        <v>87500</v>
      </c>
      <c r="I13" s="3">
        <f>IFERROR(G13/F13,0)</f>
        <v>0.99974317581449956</v>
      </c>
      <c r="J13" s="4" t="str">
        <f>IF(I13&lt;=59%,"POOR",IF(I13&lt;=84%,"AVERAGE",IF(I13&lt;=99%,"GOOD","EXCELLENT")))</f>
        <v>EXCELLENT</v>
      </c>
    </row>
    <row r="14" spans="1:10">
      <c r="A14" s="1">
        <v>12</v>
      </c>
      <c r="B14" s="15" t="s">
        <v>18</v>
      </c>
      <c r="C14" s="14" t="str">
        <f>[1]Sheet1!S$7</f>
        <v>2024-2025</v>
      </c>
      <c r="D14" s="20" t="s">
        <v>30</v>
      </c>
      <c r="E14" s="9" t="s">
        <v>25</v>
      </c>
      <c r="F14" s="2">
        <f>'[2]REKAP KEPATUHAN-RUMUS-1'!T970</f>
        <v>0</v>
      </c>
      <c r="G14" s="2">
        <f>'[2]REKAP KEPATUHAN-RUMUS-1'!U970</f>
        <v>0</v>
      </c>
      <c r="H14" s="2">
        <f>F14-G14</f>
        <v>0</v>
      </c>
      <c r="I14" s="3">
        <f>IFERROR(G14/F14,0)</f>
        <v>0</v>
      </c>
      <c r="J14" s="4" t="str">
        <f>IF(I14&lt;=59%,"POOR",IF(I14&lt;=84%,"AVERAGE",IF(I14&lt;=99%,"GOOD","EXCELLENT")))</f>
        <v>POOR</v>
      </c>
    </row>
    <row r="15" spans="1:10">
      <c r="A15" s="1">
        <v>13</v>
      </c>
      <c r="B15" s="15" t="s">
        <v>19</v>
      </c>
      <c r="C15" s="14" t="str">
        <f>[1]Sheet1!S$7</f>
        <v>2024-2025</v>
      </c>
      <c r="D15" s="20" t="s">
        <v>30</v>
      </c>
      <c r="E15" s="9" t="s">
        <v>25</v>
      </c>
      <c r="F15" s="2">
        <f>'[2]REKAP KEPATUHAN-RUMUS-1'!T1056</f>
        <v>0</v>
      </c>
      <c r="G15" s="2">
        <f>'[2]REKAP KEPATUHAN-RUMUS-1'!U1056</f>
        <v>0</v>
      </c>
      <c r="H15" s="2">
        <f>F15-G15</f>
        <v>0</v>
      </c>
      <c r="I15" s="3">
        <f>IFERROR(G15/F15,0)</f>
        <v>0</v>
      </c>
      <c r="J15" s="4" t="str">
        <f>IF(I15&lt;=59%,"POOR",IF(I15&lt;=84%,"AVERAGE",IF(I15&lt;=99%,"GOOD","EXCELLENT")))</f>
        <v>POOR</v>
      </c>
    </row>
    <row r="16" spans="1:10">
      <c r="A16" s="5"/>
      <c r="B16" s="6" t="s">
        <v>20</v>
      </c>
      <c r="C16" s="6"/>
      <c r="D16" s="6"/>
      <c r="E16" s="6"/>
      <c r="F16" s="7">
        <f>IF([1]Sheet1!$T$3="",0,SUM(F3:F15))</f>
        <v>3230560000</v>
      </c>
      <c r="G16" s="7">
        <f>IF([1]Sheet1!$T$3="",0,SUM(G3:G15))</f>
        <v>3158115001</v>
      </c>
      <c r="H16" s="7">
        <f>IF([1]Sheet1!T$3="",0,F16-G16)</f>
        <v>72444999</v>
      </c>
      <c r="I16" s="8">
        <f>IFERROR(G16/F16,0)</f>
        <v>0.97757509564905154</v>
      </c>
      <c r="J16" s="4" t="str">
        <f>IF(I16&lt;=59%,"POOR",IF(I16&lt;=84%,"AVERAGE",IF(I16&lt;=99%,"GOOD","EXCELLENT")))</f>
        <v>GOOD</v>
      </c>
    </row>
  </sheetData>
  <mergeCells count="10"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F1:F2"/>
  </mergeCells>
  <conditionalFormatting sqref="J3:J16">
    <cfRule type="containsText" dxfId="19" priority="1" stopIfTrue="1" operator="containsText" text="EXCELLENT">
      <formula>NOT(ISERROR(SEARCH(("EXCELLENT"),(J3))))</formula>
    </cfRule>
  </conditionalFormatting>
  <conditionalFormatting sqref="J3:J16">
    <cfRule type="containsText" dxfId="18" priority="2" stopIfTrue="1" operator="containsText" text="POOR">
      <formula>NOT(ISERROR(SEARCH(("POOR"),(J3))))</formula>
    </cfRule>
  </conditionalFormatting>
  <conditionalFormatting sqref="J3:J16">
    <cfRule type="containsText" dxfId="17" priority="3" stopIfTrue="1" operator="containsText" text="AVERAGE">
      <formula>NOT(ISERROR(SEARCH(("AVERAGE"),(J3))))</formula>
    </cfRule>
  </conditionalFormatting>
  <conditionalFormatting sqref="J3:J16">
    <cfRule type="containsText" dxfId="16" priority="4" stopIfTrue="1" operator="containsText" text="GOOD">
      <formula>NOT(ISERROR(SEARCH(("GOOD"),(J3))))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A11" sqref="A2:J17"/>
    </sheetView>
  </sheetViews>
  <sheetFormatPr defaultRowHeight="15"/>
  <cols>
    <col min="2" max="2" width="16.42578125" bestFit="1" customWidth="1"/>
    <col min="6" max="6" width="10.5703125" bestFit="1" customWidth="1"/>
    <col min="7" max="7" width="11.5703125" bestFit="1" customWidth="1"/>
    <col min="8" max="8" width="12.28515625" bestFit="1" customWidth="1"/>
  </cols>
  <sheetData>
    <row r="1" spans="1:10">
      <c r="A1" s="9"/>
      <c r="C1" s="10"/>
      <c r="D1" s="10"/>
      <c r="E1" s="10"/>
      <c r="F1" s="19"/>
      <c r="G1" s="19"/>
      <c r="H1" s="19"/>
      <c r="I1" s="10"/>
      <c r="J1" s="10"/>
    </row>
    <row r="2" spans="1:10">
      <c r="A2" s="16" t="s">
        <v>0</v>
      </c>
      <c r="B2" s="16" t="s">
        <v>1</v>
      </c>
      <c r="C2" s="16" t="s">
        <v>22</v>
      </c>
      <c r="D2" s="16" t="s">
        <v>23</v>
      </c>
      <c r="E2" s="16" t="s">
        <v>24</v>
      </c>
      <c r="F2" s="18" t="s">
        <v>2</v>
      </c>
      <c r="G2" s="18" t="s">
        <v>3</v>
      </c>
      <c r="H2" s="18" t="s">
        <v>4</v>
      </c>
      <c r="I2" s="16" t="s">
        <v>5</v>
      </c>
      <c r="J2" s="16" t="s">
        <v>6</v>
      </c>
    </row>
    <row r="3" spans="1:10">
      <c r="A3" s="17"/>
      <c r="B3" s="16"/>
      <c r="C3" s="16"/>
      <c r="D3" s="16"/>
      <c r="E3" s="16"/>
      <c r="F3" s="17"/>
      <c r="G3" s="17"/>
      <c r="H3" s="17"/>
      <c r="I3" s="17"/>
      <c r="J3" s="17"/>
    </row>
    <row r="4" spans="1:10">
      <c r="A4" s="1">
        <v>1</v>
      </c>
      <c r="B4" s="15" t="s">
        <v>7</v>
      </c>
      <c r="C4" s="14" t="str">
        <f>[1]Sheet1!S$7</f>
        <v>2024-2025</v>
      </c>
      <c r="D4" s="10" t="s">
        <v>29</v>
      </c>
      <c r="E4" s="9" t="s">
        <v>25</v>
      </c>
      <c r="F4" s="2">
        <f>'[2]REKAP KEPATUHAN-RUMUS-1'!T88</f>
        <v>0</v>
      </c>
      <c r="G4" s="2">
        <f>'[2]REKAP KEPATUHAN-RUMUS-1'!U88</f>
        <v>0</v>
      </c>
      <c r="H4" s="2">
        <f>F4-G4</f>
        <v>0</v>
      </c>
      <c r="I4" s="3">
        <f>IFERROR(G4/F4,0)</f>
        <v>0</v>
      </c>
      <c r="J4" s="4" t="str">
        <f>IF(I4&lt;=59%,"POOR",IF(I4&lt;=84%,"AVERAGE",IF(I4&lt;=99%,"GOOD","EXCELLENT")))</f>
        <v>POOR</v>
      </c>
    </row>
    <row r="5" spans="1:10">
      <c r="A5" s="1">
        <v>2</v>
      </c>
      <c r="B5" s="15" t="s">
        <v>8</v>
      </c>
      <c r="C5" s="14" t="str">
        <f>[1]Sheet1!S$7</f>
        <v>2024-2025</v>
      </c>
      <c r="D5" s="10" t="s">
        <v>29</v>
      </c>
      <c r="E5" s="9" t="s">
        <v>25</v>
      </c>
      <c r="F5" s="2">
        <f>'[2]REKAP KEPATUHAN-RUMUS-1'!T174</f>
        <v>0</v>
      </c>
      <c r="G5" s="2">
        <f>'[2]REKAP KEPATUHAN-RUMUS-1'!U174</f>
        <v>0</v>
      </c>
      <c r="H5" s="2">
        <f>F5-G5</f>
        <v>0</v>
      </c>
      <c r="I5" s="3">
        <f>IFERROR(G5/F5,0)</f>
        <v>0</v>
      </c>
      <c r="J5" s="4" t="str">
        <f>IF(I5&lt;=59%,"POOR",IF(I5&lt;=84%,"AVERAGE",IF(I5&lt;=99%,"GOOD","EXCELLENT")))</f>
        <v>POOR</v>
      </c>
    </row>
    <row r="6" spans="1:10">
      <c r="A6" s="1">
        <v>3</v>
      </c>
      <c r="B6" s="15" t="s">
        <v>9</v>
      </c>
      <c r="C6" s="14" t="str">
        <f>[1]Sheet1!S$7</f>
        <v>2024-2025</v>
      </c>
      <c r="D6" s="10" t="s">
        <v>29</v>
      </c>
      <c r="E6" s="9" t="s">
        <v>25</v>
      </c>
      <c r="F6" s="2">
        <f>'[2]REKAP KEPATUHAN-RUMUS-1'!T260</f>
        <v>0</v>
      </c>
      <c r="G6" s="2">
        <f>'[2]REKAP KEPATUHAN-RUMUS-1'!U260</f>
        <v>150000</v>
      </c>
      <c r="H6" s="2">
        <f>F6-G6</f>
        <v>-150000</v>
      </c>
      <c r="I6" s="3">
        <f>IFERROR(G6/F6,0)</f>
        <v>0</v>
      </c>
      <c r="J6" s="4" t="str">
        <f>IF(I6&lt;=59%,"POOR",IF(I6&lt;=84%,"AVERAGE",IF(I6&lt;=99%,"GOOD","EXCELLENT")))</f>
        <v>POOR</v>
      </c>
    </row>
    <row r="7" spans="1:10">
      <c r="A7" s="1">
        <v>4</v>
      </c>
      <c r="B7" s="15" t="s">
        <v>10</v>
      </c>
      <c r="C7" s="14" t="str">
        <f>[1]Sheet1!S$7</f>
        <v>2024-2025</v>
      </c>
      <c r="D7" s="10" t="s">
        <v>29</v>
      </c>
      <c r="E7" s="9" t="s">
        <v>25</v>
      </c>
      <c r="F7" s="2">
        <f>'[2]REKAP KEPATUHAN-RUMUS-1'!T346</f>
        <v>2400000</v>
      </c>
      <c r="G7" s="2">
        <f>'[2]REKAP KEPATUHAN-RUMUS-1'!U346</f>
        <v>4864000</v>
      </c>
      <c r="H7" s="2">
        <f>F7-G7</f>
        <v>-2464000</v>
      </c>
      <c r="I7" s="3">
        <f>IFERROR(G7/F7,0)</f>
        <v>2.0266666666666668</v>
      </c>
      <c r="J7" s="4" t="str">
        <f>IF(I7&lt;=59%,"POOR",IF(I7&lt;=84%,"AVERAGE",IF(I7&lt;=99%,"GOOD","EXCELLENT")))</f>
        <v>EXCELLENT</v>
      </c>
    </row>
    <row r="8" spans="1:10">
      <c r="A8" s="1">
        <v>5</v>
      </c>
      <c r="B8" s="15" t="s">
        <v>11</v>
      </c>
      <c r="C8" s="14" t="str">
        <f>[1]Sheet1!S$7</f>
        <v>2024-2025</v>
      </c>
      <c r="D8" s="10" t="s">
        <v>29</v>
      </c>
      <c r="E8" s="9" t="s">
        <v>25</v>
      </c>
      <c r="F8" s="2">
        <f>'[2]REKAP KEPATUHAN-RUMUS-1'!T432</f>
        <v>0</v>
      </c>
      <c r="G8" s="2">
        <f>'[2]REKAP KEPATUHAN-RUMUS-1'!U432</f>
        <v>0</v>
      </c>
      <c r="H8" s="2">
        <f>F8-G8</f>
        <v>0</v>
      </c>
      <c r="I8" s="3">
        <f>IFERROR(G8/F8,0)</f>
        <v>0</v>
      </c>
      <c r="J8" s="4" t="str">
        <f>IF(I8&lt;=59%,"POOR",IF(I8&lt;=84%,"AVERAGE",IF(I8&lt;=99%,"GOOD","EXCELLENT")))</f>
        <v>POOR</v>
      </c>
    </row>
    <row r="9" spans="1:10">
      <c r="A9" s="1">
        <v>6</v>
      </c>
      <c r="B9" s="15" t="s">
        <v>12</v>
      </c>
      <c r="C9" s="14" t="str">
        <f>[1]Sheet1!S$7</f>
        <v>2024-2025</v>
      </c>
      <c r="D9" s="10" t="s">
        <v>29</v>
      </c>
      <c r="E9" s="9" t="s">
        <v>25</v>
      </c>
      <c r="F9" s="2">
        <f>'[2]REKAP KEPATUHAN-RUMUS-1'!T518</f>
        <v>0</v>
      </c>
      <c r="G9" s="2">
        <f>'[2]REKAP KEPATUHAN-RUMUS-1'!U518</f>
        <v>3525000</v>
      </c>
      <c r="H9" s="2">
        <f>F9-G9</f>
        <v>-3525000</v>
      </c>
      <c r="I9" s="3">
        <f>IFERROR(G9/F9,0)</f>
        <v>0</v>
      </c>
      <c r="J9" s="4" t="str">
        <f>IF(I9&lt;=59%,"POOR",IF(I9&lt;=84%,"AVERAGE",IF(I9&lt;=99%,"GOOD","EXCELLENT")))</f>
        <v>POOR</v>
      </c>
    </row>
    <row r="10" spans="1:10">
      <c r="A10" s="1">
        <v>7</v>
      </c>
      <c r="B10" s="15" t="s">
        <v>13</v>
      </c>
      <c r="C10" s="14" t="str">
        <f>[1]Sheet1!S$7</f>
        <v>2024-2025</v>
      </c>
      <c r="D10" s="10" t="s">
        <v>29</v>
      </c>
      <c r="E10" s="9" t="s">
        <v>25</v>
      </c>
      <c r="F10" s="2">
        <f>'[2]REKAP KEPATUHAN-RUMUS-1'!T604</f>
        <v>0</v>
      </c>
      <c r="G10" s="2">
        <f>'[2]REKAP KEPATUHAN-RUMUS-1'!U604</f>
        <v>0</v>
      </c>
      <c r="H10" s="2">
        <f>F10-G10</f>
        <v>0</v>
      </c>
      <c r="I10" s="3">
        <f>IFERROR(G10/F10,0)</f>
        <v>0</v>
      </c>
      <c r="J10" s="4" t="str">
        <f>IF(I10&lt;=59%,"POOR",IF(I10&lt;=84%,"AVERAGE",IF(I10&lt;=99%,"GOOD","EXCELLENT")))</f>
        <v>POOR</v>
      </c>
    </row>
    <row r="11" spans="1:10">
      <c r="A11" s="1">
        <v>8</v>
      </c>
      <c r="B11" s="15" t="s">
        <v>14</v>
      </c>
      <c r="C11" s="14" t="str">
        <f>[1]Sheet1!S$7</f>
        <v>2024-2025</v>
      </c>
      <c r="D11" s="10" t="s">
        <v>29</v>
      </c>
      <c r="E11" s="9" t="s">
        <v>25</v>
      </c>
      <c r="F11" s="2">
        <f>'[2]REKAP KEPATUHAN-RUMUS-1'!T690</f>
        <v>165000</v>
      </c>
      <c r="G11" s="2">
        <f>'[2]REKAP KEPATUHAN-RUMUS-1'!U690</f>
        <v>355000</v>
      </c>
      <c r="H11" s="2">
        <f>F11-G11</f>
        <v>-190000</v>
      </c>
      <c r="I11" s="3">
        <f>IFERROR(G11/F11,0)</f>
        <v>2.1515151515151514</v>
      </c>
      <c r="J11" s="4" t="str">
        <f>IF(I11&lt;=59%,"POOR",IF(I11&lt;=84%,"AVERAGE",IF(I11&lt;=99%,"GOOD","EXCELLENT")))</f>
        <v>EXCELLENT</v>
      </c>
    </row>
    <row r="12" spans="1:10">
      <c r="A12" s="1">
        <v>9</v>
      </c>
      <c r="B12" s="15" t="s">
        <v>15</v>
      </c>
      <c r="C12" s="14" t="str">
        <f>[1]Sheet1!S$7</f>
        <v>2024-2025</v>
      </c>
      <c r="D12" s="10" t="s">
        <v>29</v>
      </c>
      <c r="E12" s="9" t="s">
        <v>25</v>
      </c>
      <c r="F12" s="2">
        <f>'[2]REKAP KEPATUHAN-RUMUS-1'!T776</f>
        <v>0</v>
      </c>
      <c r="G12" s="2">
        <f>'[2]REKAP KEPATUHAN-RUMUS-1'!U776</f>
        <v>3200000</v>
      </c>
      <c r="H12" s="2">
        <f>F12-G12</f>
        <v>-3200000</v>
      </c>
      <c r="I12" s="3">
        <f>IFERROR(G12/F12,0)</f>
        <v>0</v>
      </c>
      <c r="J12" s="4" t="str">
        <f>IF(I12&lt;=59%,"POOR",IF(I12&lt;=84%,"AVERAGE",IF(I12&lt;=99%,"GOOD","EXCELLENT")))</f>
        <v>POOR</v>
      </c>
    </row>
    <row r="13" spans="1:10">
      <c r="A13" s="1">
        <v>10</v>
      </c>
      <c r="B13" s="15" t="s">
        <v>16</v>
      </c>
      <c r="C13" s="14" t="str">
        <f>[1]Sheet1!S$7</f>
        <v>2024-2025</v>
      </c>
      <c r="D13" s="10" t="s">
        <v>29</v>
      </c>
      <c r="E13" s="9" t="s">
        <v>25</v>
      </c>
      <c r="F13" s="2">
        <f>'[2]REKAP KEPATUHAN-RUMUS-1'!T862</f>
        <v>4064000</v>
      </c>
      <c r="G13" s="2">
        <f>'[2]REKAP KEPATUHAN-RUMUS-1'!U862</f>
        <v>6812000</v>
      </c>
      <c r="H13" s="2">
        <f>F13-G13</f>
        <v>-2748000</v>
      </c>
      <c r="I13" s="3">
        <f>IFERROR(G13/F13,0)</f>
        <v>1.6761811023622046</v>
      </c>
      <c r="J13" s="4" t="str">
        <f>IF(I13&lt;=59%,"POOR",IF(I13&lt;=84%,"AVERAGE",IF(I13&lt;=99%,"GOOD","EXCELLENT")))</f>
        <v>EXCELLENT</v>
      </c>
    </row>
    <row r="14" spans="1:10">
      <c r="A14" s="1">
        <v>11</v>
      </c>
      <c r="B14" s="15" t="s">
        <v>17</v>
      </c>
      <c r="C14" s="14" t="str">
        <f>[1]Sheet1!S$7</f>
        <v>2024-2025</v>
      </c>
      <c r="D14" s="10" t="s">
        <v>29</v>
      </c>
      <c r="E14" s="9" t="s">
        <v>25</v>
      </c>
      <c r="F14" s="2">
        <f>'[2]REKAP KEPATUHAN-RUMUS-1'!T948</f>
        <v>0</v>
      </c>
      <c r="G14" s="2">
        <f>'[2]REKAP KEPATUHAN-RUMUS-1'!U948</f>
        <v>4269000</v>
      </c>
      <c r="H14" s="2">
        <f>F14-G14</f>
        <v>-4269000</v>
      </c>
      <c r="I14" s="3">
        <f>IFERROR(G14/F14,0)</f>
        <v>0</v>
      </c>
      <c r="J14" s="4" t="str">
        <f>IF(I14&lt;=59%,"POOR",IF(I14&lt;=84%,"AVERAGE",IF(I14&lt;=99%,"GOOD","EXCELLENT")))</f>
        <v>POOR</v>
      </c>
    </row>
    <row r="15" spans="1:10">
      <c r="A15" s="1">
        <v>12</v>
      </c>
      <c r="B15" s="15" t="s">
        <v>18</v>
      </c>
      <c r="C15" s="14" t="str">
        <f>[1]Sheet1!S$7</f>
        <v>2024-2025</v>
      </c>
      <c r="D15" s="10" t="s">
        <v>29</v>
      </c>
      <c r="E15" s="9" t="s">
        <v>25</v>
      </c>
      <c r="F15" s="2">
        <f>'[2]REKAP KEPATUHAN-RUMUS-1'!T1034</f>
        <v>0</v>
      </c>
      <c r="G15" s="2">
        <f>'[2]REKAP KEPATUHAN-RUMUS-1'!U1034</f>
        <v>0</v>
      </c>
      <c r="H15" s="2">
        <f>F15-G15</f>
        <v>0</v>
      </c>
      <c r="I15" s="3">
        <f>IFERROR(G15/F15,0)</f>
        <v>0</v>
      </c>
      <c r="J15" s="4" t="str">
        <f>IF(I15&lt;=59%,"POOR",IF(I15&lt;=84%,"AVERAGE",IF(I15&lt;=99%,"GOOD","EXCELLENT")))</f>
        <v>POOR</v>
      </c>
    </row>
    <row r="16" spans="1:10">
      <c r="A16" s="1">
        <v>13</v>
      </c>
      <c r="B16" s="15" t="s">
        <v>19</v>
      </c>
      <c r="C16" s="14" t="str">
        <f>[1]Sheet1!S$7</f>
        <v>2024-2025</v>
      </c>
      <c r="D16" s="10" t="s">
        <v>29</v>
      </c>
      <c r="E16" s="9" t="s">
        <v>25</v>
      </c>
      <c r="F16" s="2">
        <f>'[2]REKAP KEPATUHAN-RUMUS-1'!T1120</f>
        <v>0</v>
      </c>
      <c r="G16" s="2">
        <f>'[2]REKAP KEPATUHAN-RUMUS-1'!U1120</f>
        <v>0</v>
      </c>
      <c r="H16" s="2">
        <f>F16-G16</f>
        <v>0</v>
      </c>
      <c r="I16" s="3">
        <f>IFERROR(G16/F16,0)</f>
        <v>0</v>
      </c>
      <c r="J16" s="4" t="str">
        <f>IF(I16&lt;=59%,"POOR",IF(I16&lt;=84%,"AVERAGE",IF(I16&lt;=99%,"GOOD","EXCELLENT")))</f>
        <v>POOR</v>
      </c>
    </row>
    <row r="17" spans="1:10">
      <c r="A17" s="5"/>
      <c r="B17" s="6" t="s">
        <v>20</v>
      </c>
      <c r="C17" s="6"/>
      <c r="D17" s="6"/>
      <c r="E17" s="6"/>
      <c r="F17" s="7">
        <f>IF([1]Sheet1!$T$3="",0,SUM(F4:F16))</f>
        <v>6629000</v>
      </c>
      <c r="G17" s="7">
        <f>IF([1]Sheet1!$T$3="",0,SUM(G4:G16))</f>
        <v>23175000</v>
      </c>
      <c r="H17" s="7">
        <f>IF([1]Sheet1!T$3="",0,F17-G17)</f>
        <v>-16546000</v>
      </c>
      <c r="I17" s="8">
        <f>IFERROR(G17/F17,0)</f>
        <v>3.4960024136370493</v>
      </c>
      <c r="J17" s="4" t="str">
        <f>IF(I17&lt;=59%,"POOR",IF(I17&lt;=84%,"AVERAGE",IF(I17&lt;=99%,"GOOD","EXCELLENT")))</f>
        <v>EXCELLENT</v>
      </c>
    </row>
  </sheetData>
  <mergeCells count="10">
    <mergeCell ref="A2:A3"/>
    <mergeCell ref="F2:F3"/>
    <mergeCell ref="G2:G3"/>
    <mergeCell ref="H2:H3"/>
    <mergeCell ref="I2:I3"/>
    <mergeCell ref="J2:J3"/>
    <mergeCell ref="C2:C3"/>
    <mergeCell ref="D2:D3"/>
    <mergeCell ref="E2:E3"/>
    <mergeCell ref="B2:B3"/>
  </mergeCells>
  <conditionalFormatting sqref="J4:J17">
    <cfRule type="containsText" dxfId="23" priority="1" stopIfTrue="1" operator="containsText" text="EXCELLENT">
      <formula>NOT(ISERROR(SEARCH(("EXCELLENT"),(J4))))</formula>
    </cfRule>
  </conditionalFormatting>
  <conditionalFormatting sqref="J4:J17">
    <cfRule type="containsText" dxfId="22" priority="2" stopIfTrue="1" operator="containsText" text="POOR">
      <formula>NOT(ISERROR(SEARCH(("POOR"),(J4))))</formula>
    </cfRule>
  </conditionalFormatting>
  <conditionalFormatting sqref="J4:J17">
    <cfRule type="containsText" dxfId="21" priority="3" stopIfTrue="1" operator="containsText" text="AVERAGE">
      <formula>NOT(ISERROR(SEARCH(("AVERAGE"),(J4))))</formula>
    </cfRule>
  </conditionalFormatting>
  <conditionalFormatting sqref="J4:J17">
    <cfRule type="containsText" dxfId="20" priority="4" stopIfTrue="1" operator="containsText" text="GOOD">
      <formula>NOT(ISERROR(SEARCH(("GOOD"),(J4))))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E3" sqref="E3"/>
    </sheetView>
  </sheetViews>
  <sheetFormatPr defaultRowHeight="15"/>
  <cols>
    <col min="5" max="5" width="7" bestFit="1" customWidth="1"/>
    <col min="6" max="7" width="14.28515625" bestFit="1" customWidth="1"/>
    <col min="8" max="8" width="11.5703125" bestFit="1" customWidth="1"/>
  </cols>
  <sheetData>
    <row r="1" spans="1:10">
      <c r="A1" s="16" t="s">
        <v>0</v>
      </c>
      <c r="B1" s="16" t="s">
        <v>1</v>
      </c>
      <c r="C1" s="16" t="s">
        <v>22</v>
      </c>
      <c r="D1" s="16" t="s">
        <v>23</v>
      </c>
      <c r="E1" s="16" t="s">
        <v>24</v>
      </c>
      <c r="F1" s="18" t="s">
        <v>2</v>
      </c>
      <c r="G1" s="18" t="s">
        <v>3</v>
      </c>
      <c r="H1" s="18" t="s">
        <v>4</v>
      </c>
      <c r="I1" s="16" t="s">
        <v>5</v>
      </c>
      <c r="J1" s="16" t="s">
        <v>6</v>
      </c>
    </row>
    <row r="2" spans="1:10">
      <c r="A2" s="17"/>
      <c r="B2" s="16"/>
      <c r="C2" s="16"/>
      <c r="D2" s="16"/>
      <c r="E2" s="16"/>
      <c r="F2" s="17"/>
      <c r="G2" s="17"/>
      <c r="H2" s="17"/>
      <c r="I2" s="17"/>
      <c r="J2" s="17"/>
    </row>
    <row r="3" spans="1:10">
      <c r="A3" s="1">
        <v>1</v>
      </c>
      <c r="B3" s="12" t="s">
        <v>7</v>
      </c>
      <c r="C3" s="11" t="str">
        <f>[1]Sheet1!S$7</f>
        <v>2024-2025</v>
      </c>
      <c r="D3" s="9" t="s">
        <v>21</v>
      </c>
      <c r="E3" s="9" t="s">
        <v>25</v>
      </c>
      <c r="F3" s="13">
        <f>'[2]REKAP KEPATUHAN-RUMUS-1'!T42</f>
        <v>129350000</v>
      </c>
      <c r="G3" s="13">
        <f>'[2]REKAP KEPATUHAN-RUMUS-1'!U42</f>
        <v>104325000</v>
      </c>
      <c r="H3" s="13">
        <f t="shared" ref="H3:H15" si="0">F3-G3</f>
        <v>25025000</v>
      </c>
      <c r="I3" s="3">
        <f t="shared" ref="I3:I16" si="1">IFERROR(G3/F3,0)</f>
        <v>0.80653266331658291</v>
      </c>
      <c r="J3" s="4" t="str">
        <f t="shared" ref="J3:J16" si="2">IF(I3&lt;=59%,"POOR",IF(I3&lt;=84%,"AVERAGE",IF(I3&lt;=99%,"GOOD","EXCELLENT")))</f>
        <v>AVERAGE</v>
      </c>
    </row>
    <row r="4" spans="1:10">
      <c r="A4" s="1">
        <v>2</v>
      </c>
      <c r="B4" s="12" t="s">
        <v>8</v>
      </c>
      <c r="C4" s="11" t="str">
        <f>[1]Sheet1!S$7</f>
        <v>2024-2025</v>
      </c>
      <c r="D4" s="9" t="s">
        <v>21</v>
      </c>
      <c r="E4" s="9" t="s">
        <v>25</v>
      </c>
      <c r="F4" s="13">
        <f>'[2]REKAP KEPATUHAN-RUMUS-1'!T128</f>
        <v>130150000</v>
      </c>
      <c r="G4" s="13">
        <f>'[2]REKAP KEPATUHAN-RUMUS-1'!U128</f>
        <v>130150000</v>
      </c>
      <c r="H4" s="13">
        <f t="shared" si="0"/>
        <v>0</v>
      </c>
      <c r="I4" s="3">
        <f t="shared" si="1"/>
        <v>1</v>
      </c>
      <c r="J4" s="4" t="str">
        <f t="shared" si="2"/>
        <v>EXCELLENT</v>
      </c>
    </row>
    <row r="5" spans="1:10">
      <c r="A5" s="1">
        <v>3</v>
      </c>
      <c r="B5" s="12" t="s">
        <v>9</v>
      </c>
      <c r="C5" s="11" t="str">
        <f>[1]Sheet1!S$7</f>
        <v>2024-2025</v>
      </c>
      <c r="D5" s="9" t="s">
        <v>21</v>
      </c>
      <c r="E5" s="9" t="s">
        <v>25</v>
      </c>
      <c r="F5" s="13">
        <f>'[2]REKAP KEPATUHAN-RUMUS-1'!T214</f>
        <v>124950000</v>
      </c>
      <c r="G5" s="13">
        <f>'[2]REKAP KEPATUHAN-RUMUS-1'!U214</f>
        <v>90377000</v>
      </c>
      <c r="H5" s="13">
        <f t="shared" si="0"/>
        <v>34573000</v>
      </c>
      <c r="I5" s="3">
        <f t="shared" si="1"/>
        <v>0.72330532212885157</v>
      </c>
      <c r="J5" s="4" t="str">
        <f t="shared" si="2"/>
        <v>AVERAGE</v>
      </c>
    </row>
    <row r="6" spans="1:10">
      <c r="A6" s="1">
        <v>4</v>
      </c>
      <c r="B6" s="12" t="s">
        <v>10</v>
      </c>
      <c r="C6" s="11" t="str">
        <f>[1]Sheet1!S$7</f>
        <v>2024-2025</v>
      </c>
      <c r="D6" s="9" t="s">
        <v>21</v>
      </c>
      <c r="E6" s="9" t="s">
        <v>25</v>
      </c>
      <c r="F6" s="13">
        <f>'[2]REKAP KEPATUHAN-RUMUS-1'!T300</f>
        <v>94000000</v>
      </c>
      <c r="G6" s="13">
        <f>'[2]REKAP KEPATUHAN-RUMUS-1'!U300</f>
        <v>87985000</v>
      </c>
      <c r="H6" s="13">
        <f t="shared" si="0"/>
        <v>6015000</v>
      </c>
      <c r="I6" s="3">
        <f t="shared" si="1"/>
        <v>0.93601063829787234</v>
      </c>
      <c r="J6" s="4" t="str">
        <f t="shared" si="2"/>
        <v>GOOD</v>
      </c>
    </row>
    <row r="7" spans="1:10">
      <c r="A7" s="1">
        <v>5</v>
      </c>
      <c r="B7" s="12" t="s">
        <v>11</v>
      </c>
      <c r="C7" s="11" t="str">
        <f>[1]Sheet1!S$7</f>
        <v>2024-2025</v>
      </c>
      <c r="D7" s="9" t="s">
        <v>21</v>
      </c>
      <c r="E7" s="9" t="s">
        <v>25</v>
      </c>
      <c r="F7" s="13">
        <f>'[2]REKAP KEPATUHAN-RUMUS-1'!T386</f>
        <v>222500000</v>
      </c>
      <c r="G7" s="13">
        <f>'[2]REKAP KEPATUHAN-RUMUS-1'!U386</f>
        <v>224401000</v>
      </c>
      <c r="H7" s="13">
        <f t="shared" si="0"/>
        <v>-1901000</v>
      </c>
      <c r="I7" s="3">
        <f t="shared" si="1"/>
        <v>1.008543820224719</v>
      </c>
      <c r="J7" s="4" t="str">
        <f t="shared" si="2"/>
        <v>EXCELLENT</v>
      </c>
    </row>
    <row r="8" spans="1:10">
      <c r="A8" s="1">
        <v>6</v>
      </c>
      <c r="B8" s="12" t="s">
        <v>12</v>
      </c>
      <c r="C8" s="11" t="str">
        <f>[1]Sheet1!S$7</f>
        <v>2024-2025</v>
      </c>
      <c r="D8" s="9" t="s">
        <v>21</v>
      </c>
      <c r="E8" s="9" t="s">
        <v>25</v>
      </c>
      <c r="F8" s="13">
        <f>'[2]REKAP KEPATUHAN-RUMUS-1'!T472</f>
        <v>163050000</v>
      </c>
      <c r="G8" s="13">
        <f>'[2]REKAP KEPATUHAN-RUMUS-1'!U472</f>
        <v>160280000</v>
      </c>
      <c r="H8" s="13">
        <f t="shared" si="0"/>
        <v>2770000</v>
      </c>
      <c r="I8" s="3">
        <f t="shared" si="1"/>
        <v>0.98301134621281816</v>
      </c>
      <c r="J8" s="4" t="str">
        <f t="shared" si="2"/>
        <v>GOOD</v>
      </c>
    </row>
    <row r="9" spans="1:10">
      <c r="A9" s="1">
        <v>7</v>
      </c>
      <c r="B9" s="12" t="s">
        <v>13</v>
      </c>
      <c r="C9" s="11" t="str">
        <f>[1]Sheet1!S$7</f>
        <v>2024-2025</v>
      </c>
      <c r="D9" s="9" t="s">
        <v>21</v>
      </c>
      <c r="E9" s="9" t="s">
        <v>25</v>
      </c>
      <c r="F9" s="13">
        <f>'[2]REKAP KEPATUHAN-RUMUS-1'!T558</f>
        <v>75850000</v>
      </c>
      <c r="G9" s="13">
        <f>'[2]REKAP KEPATUHAN-RUMUS-1'!U558</f>
        <v>61000000</v>
      </c>
      <c r="H9" s="13">
        <f t="shared" si="0"/>
        <v>14850000</v>
      </c>
      <c r="I9" s="3">
        <f t="shared" si="1"/>
        <v>0.80421885299934082</v>
      </c>
      <c r="J9" s="4" t="str">
        <f t="shared" si="2"/>
        <v>AVERAGE</v>
      </c>
    </row>
    <row r="10" spans="1:10">
      <c r="A10" s="1">
        <v>8</v>
      </c>
      <c r="B10" s="12" t="s">
        <v>14</v>
      </c>
      <c r="C10" s="11" t="str">
        <f>[1]Sheet1!S$7</f>
        <v>2024-2025</v>
      </c>
      <c r="D10" s="9" t="s">
        <v>21</v>
      </c>
      <c r="E10" s="9" t="s">
        <v>25</v>
      </c>
      <c r="F10" s="13">
        <f>'[2]REKAP KEPATUHAN-RUMUS-1'!T644</f>
        <v>193650000</v>
      </c>
      <c r="G10" s="13">
        <f>'[2]REKAP KEPATUHAN-RUMUS-1'!U644</f>
        <v>192627000</v>
      </c>
      <c r="H10" s="13">
        <f t="shared" si="0"/>
        <v>1023000</v>
      </c>
      <c r="I10" s="3">
        <f t="shared" si="1"/>
        <v>0.99471727343144845</v>
      </c>
      <c r="J10" s="4" t="str">
        <f t="shared" si="2"/>
        <v>EXCELLENT</v>
      </c>
    </row>
    <row r="11" spans="1:10">
      <c r="A11" s="1">
        <v>9</v>
      </c>
      <c r="B11" s="12" t="s">
        <v>15</v>
      </c>
      <c r="C11" s="11" t="str">
        <f>[1]Sheet1!S$7</f>
        <v>2024-2025</v>
      </c>
      <c r="D11" s="9" t="s">
        <v>21</v>
      </c>
      <c r="E11" s="9" t="s">
        <v>25</v>
      </c>
      <c r="F11" s="13">
        <f>'[2]REKAP KEPATUHAN-RUMUS-1'!T730</f>
        <v>111450000</v>
      </c>
      <c r="G11" s="13">
        <f>'[2]REKAP KEPATUHAN-RUMUS-1'!U730</f>
        <v>111450000</v>
      </c>
      <c r="H11" s="13">
        <f t="shared" si="0"/>
        <v>0</v>
      </c>
      <c r="I11" s="3">
        <f t="shared" si="1"/>
        <v>1</v>
      </c>
      <c r="J11" s="4" t="str">
        <f t="shared" si="2"/>
        <v>EXCELLENT</v>
      </c>
    </row>
    <row r="12" spans="1:10">
      <c r="A12" s="1">
        <v>10</v>
      </c>
      <c r="B12" s="12" t="s">
        <v>16</v>
      </c>
      <c r="C12" s="11" t="str">
        <f>[1]Sheet1!S$7</f>
        <v>2024-2025</v>
      </c>
      <c r="D12" s="9" t="s">
        <v>21</v>
      </c>
      <c r="E12" s="9" t="s">
        <v>25</v>
      </c>
      <c r="F12" s="13">
        <f>'[2]REKAP KEPATUHAN-RUMUS-1'!T816</f>
        <v>150620000</v>
      </c>
      <c r="G12" s="13">
        <f>'[2]REKAP KEPATUHAN-RUMUS-1'!U816</f>
        <v>142942000</v>
      </c>
      <c r="H12" s="13">
        <f t="shared" si="0"/>
        <v>7678000</v>
      </c>
      <c r="I12" s="3">
        <f t="shared" si="1"/>
        <v>0.94902403399282964</v>
      </c>
      <c r="J12" s="4" t="str">
        <f t="shared" si="2"/>
        <v>GOOD</v>
      </c>
    </row>
    <row r="13" spans="1:10">
      <c r="A13" s="1">
        <v>11</v>
      </c>
      <c r="B13" s="12" t="s">
        <v>17</v>
      </c>
      <c r="C13" s="11" t="str">
        <f>[1]Sheet1!S$7</f>
        <v>2024-2025</v>
      </c>
      <c r="D13" s="9" t="s">
        <v>21</v>
      </c>
      <c r="E13" s="9" t="s">
        <v>25</v>
      </c>
      <c r="F13" s="13">
        <f>'[2]REKAP KEPATUHAN-RUMUS-1'!T902</f>
        <v>197100000</v>
      </c>
      <c r="G13" s="13">
        <f>'[2]REKAP KEPATUHAN-RUMUS-1'!U902</f>
        <v>191979000</v>
      </c>
      <c r="H13" s="13">
        <f t="shared" si="0"/>
        <v>5121000</v>
      </c>
      <c r="I13" s="3">
        <f t="shared" si="1"/>
        <v>0.97401826484018261</v>
      </c>
      <c r="J13" s="4" t="str">
        <f t="shared" si="2"/>
        <v>GOOD</v>
      </c>
    </row>
    <row r="14" spans="1:10">
      <c r="A14" s="1">
        <v>12</v>
      </c>
      <c r="B14" s="12" t="s">
        <v>18</v>
      </c>
      <c r="C14" s="11" t="str">
        <f>[1]Sheet1!S$7</f>
        <v>2024-2025</v>
      </c>
      <c r="D14" s="9" t="s">
        <v>21</v>
      </c>
      <c r="E14" s="9" t="s">
        <v>25</v>
      </c>
      <c r="F14" s="13">
        <f>'[2]REKAP KEPATUHAN-RUMUS-1'!T988</f>
        <v>0</v>
      </c>
      <c r="G14" s="13">
        <f>'[2]REKAP KEPATUHAN-RUMUS-1'!U988</f>
        <v>0</v>
      </c>
      <c r="H14" s="13">
        <f t="shared" si="0"/>
        <v>0</v>
      </c>
      <c r="I14" s="3">
        <f t="shared" si="1"/>
        <v>0</v>
      </c>
      <c r="J14" s="4" t="str">
        <f t="shared" si="2"/>
        <v>POOR</v>
      </c>
    </row>
    <row r="15" spans="1:10">
      <c r="A15" s="1">
        <v>13</v>
      </c>
      <c r="B15" s="12" t="s">
        <v>19</v>
      </c>
      <c r="C15" s="11" t="str">
        <f>[1]Sheet1!S$7</f>
        <v>2024-2025</v>
      </c>
      <c r="D15" s="9" t="s">
        <v>21</v>
      </c>
      <c r="E15" s="9" t="s">
        <v>25</v>
      </c>
      <c r="F15" s="13">
        <f>'[2]REKAP KEPATUHAN-RUMUS-1'!T1074</f>
        <v>0</v>
      </c>
      <c r="G15" s="13">
        <f>'[2]REKAP KEPATUHAN-RUMUS-1'!U1074</f>
        <v>0</v>
      </c>
      <c r="H15" s="13">
        <f t="shared" si="0"/>
        <v>0</v>
      </c>
      <c r="I15" s="3">
        <f t="shared" si="1"/>
        <v>0</v>
      </c>
      <c r="J15" s="4" t="str">
        <f t="shared" si="2"/>
        <v>POOR</v>
      </c>
    </row>
    <row r="16" spans="1:10">
      <c r="A16" s="5"/>
      <c r="B16" s="6" t="s">
        <v>20</v>
      </c>
      <c r="C16" s="6"/>
      <c r="D16" s="6"/>
      <c r="E16" s="6"/>
      <c r="F16" s="7">
        <f>IF([1]Sheet1!$T$3="",0,SUM(F3:F15))</f>
        <v>1592670000</v>
      </c>
      <c r="G16" s="7">
        <f>IF([1]Sheet1!$T$3="",0,SUM(G3:G15))</f>
        <v>1497516000</v>
      </c>
      <c r="H16" s="7">
        <f>IF([1]Sheet1!T$3="",0,F16-G16)</f>
        <v>95154000</v>
      </c>
      <c r="I16" s="8">
        <f t="shared" si="1"/>
        <v>0.94025504341765709</v>
      </c>
      <c r="J16" s="4" t="str">
        <f t="shared" si="2"/>
        <v>GOOD</v>
      </c>
    </row>
  </sheetData>
  <mergeCells count="10">
    <mergeCell ref="G1:G2"/>
    <mergeCell ref="H1:H2"/>
    <mergeCell ref="I1:I2"/>
    <mergeCell ref="J1:J2"/>
    <mergeCell ref="A1:A2"/>
    <mergeCell ref="B1:B2"/>
    <mergeCell ref="C1:C2"/>
    <mergeCell ref="D1:D2"/>
    <mergeCell ref="E1:E2"/>
    <mergeCell ref="F1:F2"/>
  </mergeCells>
  <conditionalFormatting sqref="J3:J16">
    <cfRule type="containsText" dxfId="15" priority="1" stopIfTrue="1" operator="containsText" text="EXCELLENT">
      <formula>NOT(ISERROR(SEARCH(("EXCELLENT"),(J3))))</formula>
    </cfRule>
  </conditionalFormatting>
  <conditionalFormatting sqref="J3:J16">
    <cfRule type="containsText" dxfId="14" priority="2" stopIfTrue="1" operator="containsText" text="POOR">
      <formula>NOT(ISERROR(SEARCH(("POOR"),(J3))))</formula>
    </cfRule>
  </conditionalFormatting>
  <conditionalFormatting sqref="J3:J16">
    <cfRule type="containsText" dxfId="13" priority="3" stopIfTrue="1" operator="containsText" text="AVERAGE">
      <formula>NOT(ISERROR(SEARCH(("AVERAGE"),(J3))))</formula>
    </cfRule>
  </conditionalFormatting>
  <conditionalFormatting sqref="J3:J16">
    <cfRule type="containsText" dxfId="12" priority="4" stopIfTrue="1" operator="containsText" text="GOOD">
      <formula>NOT(ISERROR(SEARCH(("GOOD"),(J3))))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sqref="A1:J16"/>
    </sheetView>
  </sheetViews>
  <sheetFormatPr defaultRowHeight="15"/>
  <sheetData>
    <row r="1" spans="1:10">
      <c r="A1" s="16" t="s">
        <v>0</v>
      </c>
      <c r="B1" s="16" t="s">
        <v>1</v>
      </c>
      <c r="C1" s="16" t="s">
        <v>22</v>
      </c>
      <c r="D1" s="16" t="s">
        <v>23</v>
      </c>
      <c r="E1" s="16" t="s">
        <v>24</v>
      </c>
      <c r="F1" s="18" t="s">
        <v>2</v>
      </c>
      <c r="G1" s="18" t="s">
        <v>3</v>
      </c>
      <c r="H1" s="18" t="s">
        <v>4</v>
      </c>
      <c r="I1" s="16" t="s">
        <v>5</v>
      </c>
      <c r="J1" s="16" t="s">
        <v>6</v>
      </c>
    </row>
    <row r="2" spans="1:10">
      <c r="A2" s="17"/>
      <c r="B2" s="16"/>
      <c r="C2" s="16"/>
      <c r="D2" s="16"/>
      <c r="E2" s="16"/>
      <c r="F2" s="17"/>
      <c r="G2" s="17"/>
      <c r="H2" s="17"/>
      <c r="I2" s="17"/>
      <c r="J2" s="17"/>
    </row>
    <row r="3" spans="1:10">
      <c r="A3" s="1">
        <v>1</v>
      </c>
      <c r="B3" s="12" t="s">
        <v>7</v>
      </c>
      <c r="C3" s="11" t="str">
        <f>[1]Sheet1!S$7</f>
        <v>2024-2025</v>
      </c>
      <c r="D3" s="10" t="s">
        <v>27</v>
      </c>
      <c r="E3" s="9" t="s">
        <v>25</v>
      </c>
      <c r="F3" s="2">
        <f>'[2]REKAP KEPATUHAN-RUMUS-1'!W63</f>
        <v>0</v>
      </c>
      <c r="G3" s="2">
        <f>'[2]REKAP KEPATUHAN-RUMUS-1'!X63</f>
        <v>0</v>
      </c>
      <c r="H3" s="2">
        <f t="shared" ref="H3:H15" si="0">F3-G3</f>
        <v>0</v>
      </c>
      <c r="I3" s="3">
        <f t="shared" ref="I3:I16" si="1">IFERROR(G3/F3,0)</f>
        <v>0</v>
      </c>
      <c r="J3" s="4" t="str">
        <f t="shared" ref="J3:J16" si="2">IF(I3&lt;=59%,"POOR",IF(I3&lt;=84%,"AVERAGE",IF(I3&lt;=99%,"GOOD","EXCELLENT")))</f>
        <v>POOR</v>
      </c>
    </row>
    <row r="4" spans="1:10">
      <c r="A4" s="1">
        <v>2</v>
      </c>
      <c r="B4" s="12" t="s">
        <v>8</v>
      </c>
      <c r="C4" s="11" t="str">
        <f>[1]Sheet1!S$7</f>
        <v>2024-2025</v>
      </c>
      <c r="D4" s="10" t="s">
        <v>27</v>
      </c>
      <c r="E4" s="9" t="s">
        <v>25</v>
      </c>
      <c r="F4" s="2">
        <f>'[2]REKAP KEPATUHAN-RUMUS-1'!W149</f>
        <v>0</v>
      </c>
      <c r="G4" s="2">
        <f>'[2]REKAP KEPATUHAN-RUMUS-1'!X149</f>
        <v>0</v>
      </c>
      <c r="H4" s="2">
        <f t="shared" si="0"/>
        <v>0</v>
      </c>
      <c r="I4" s="3">
        <f t="shared" si="1"/>
        <v>0</v>
      </c>
      <c r="J4" s="4" t="str">
        <f t="shared" si="2"/>
        <v>POOR</v>
      </c>
    </row>
    <row r="5" spans="1:10">
      <c r="A5" s="1">
        <v>3</v>
      </c>
      <c r="B5" s="12" t="s">
        <v>9</v>
      </c>
      <c r="C5" s="11" t="str">
        <f>[1]Sheet1!S$7</f>
        <v>2024-2025</v>
      </c>
      <c r="D5" s="10" t="s">
        <v>27</v>
      </c>
      <c r="E5" s="9" t="s">
        <v>25</v>
      </c>
      <c r="F5" s="2">
        <f>'[2]REKAP KEPATUHAN-RUMUS-1'!W235</f>
        <v>0</v>
      </c>
      <c r="G5" s="2">
        <f>'[2]REKAP KEPATUHAN-RUMUS-1'!X235</f>
        <v>0</v>
      </c>
      <c r="H5" s="2">
        <f t="shared" si="0"/>
        <v>0</v>
      </c>
      <c r="I5" s="3">
        <f t="shared" si="1"/>
        <v>0</v>
      </c>
      <c r="J5" s="4" t="str">
        <f t="shared" si="2"/>
        <v>POOR</v>
      </c>
    </row>
    <row r="6" spans="1:10">
      <c r="A6" s="1">
        <v>4</v>
      </c>
      <c r="B6" s="12" t="s">
        <v>10</v>
      </c>
      <c r="C6" s="11" t="str">
        <f>[1]Sheet1!S$7</f>
        <v>2024-2025</v>
      </c>
      <c r="D6" s="10" t="s">
        <v>27</v>
      </c>
      <c r="E6" s="9" t="s">
        <v>25</v>
      </c>
      <c r="F6" s="2">
        <f>'[2]REKAP KEPATUHAN-RUMUS-1'!W321</f>
        <v>0</v>
      </c>
      <c r="G6" s="2">
        <f>'[2]REKAP KEPATUHAN-RUMUS-1'!X321</f>
        <v>0</v>
      </c>
      <c r="H6" s="2">
        <f t="shared" si="0"/>
        <v>0</v>
      </c>
      <c r="I6" s="3">
        <f t="shared" si="1"/>
        <v>0</v>
      </c>
      <c r="J6" s="4" t="str">
        <f t="shared" si="2"/>
        <v>POOR</v>
      </c>
    </row>
    <row r="7" spans="1:10">
      <c r="A7" s="1">
        <v>5</v>
      </c>
      <c r="B7" s="12" t="s">
        <v>11</v>
      </c>
      <c r="C7" s="11" t="str">
        <f>[1]Sheet1!S$7</f>
        <v>2024-2025</v>
      </c>
      <c r="D7" s="10" t="s">
        <v>27</v>
      </c>
      <c r="E7" s="9" t="s">
        <v>25</v>
      </c>
      <c r="F7" s="2">
        <f>'[2]REKAP KEPATUHAN-RUMUS-1'!W407</f>
        <v>0</v>
      </c>
      <c r="G7" s="2">
        <f>'[2]REKAP KEPATUHAN-RUMUS-1'!X407</f>
        <v>0</v>
      </c>
      <c r="H7" s="2">
        <f t="shared" si="0"/>
        <v>0</v>
      </c>
      <c r="I7" s="3">
        <f t="shared" si="1"/>
        <v>0</v>
      </c>
      <c r="J7" s="4" t="str">
        <f t="shared" si="2"/>
        <v>POOR</v>
      </c>
    </row>
    <row r="8" spans="1:10">
      <c r="A8" s="1">
        <v>6</v>
      </c>
      <c r="B8" s="12" t="s">
        <v>12</v>
      </c>
      <c r="C8" s="11" t="str">
        <f>[1]Sheet1!S$7</f>
        <v>2024-2025</v>
      </c>
      <c r="D8" s="10" t="s">
        <v>27</v>
      </c>
      <c r="E8" s="9" t="s">
        <v>25</v>
      </c>
      <c r="F8" s="2">
        <f>'[2]REKAP KEPATUHAN-RUMUS-1'!W493</f>
        <v>0</v>
      </c>
      <c r="G8" s="2">
        <f>'[2]REKAP KEPATUHAN-RUMUS-1'!X493</f>
        <v>0</v>
      </c>
      <c r="H8" s="2">
        <f t="shared" si="0"/>
        <v>0</v>
      </c>
      <c r="I8" s="3">
        <f t="shared" si="1"/>
        <v>0</v>
      </c>
      <c r="J8" s="4" t="str">
        <f t="shared" si="2"/>
        <v>POOR</v>
      </c>
    </row>
    <row r="9" spans="1:10">
      <c r="A9" s="1">
        <v>7</v>
      </c>
      <c r="B9" s="12" t="s">
        <v>13</v>
      </c>
      <c r="C9" s="11" t="str">
        <f>[1]Sheet1!S$7</f>
        <v>2024-2025</v>
      </c>
      <c r="D9" s="10" t="s">
        <v>27</v>
      </c>
      <c r="E9" s="9" t="s">
        <v>25</v>
      </c>
      <c r="F9" s="2">
        <f>'[2]REKAP KEPATUHAN-RUMUS-1'!W579</f>
        <v>0</v>
      </c>
      <c r="G9" s="2">
        <f>'[2]REKAP KEPATUHAN-RUMUS-1'!X579</f>
        <v>0</v>
      </c>
      <c r="H9" s="2">
        <f t="shared" si="0"/>
        <v>0</v>
      </c>
      <c r="I9" s="3">
        <f t="shared" si="1"/>
        <v>0</v>
      </c>
      <c r="J9" s="4" t="str">
        <f t="shared" si="2"/>
        <v>POOR</v>
      </c>
    </row>
    <row r="10" spans="1:10">
      <c r="A10" s="1">
        <v>8</v>
      </c>
      <c r="B10" s="12" t="s">
        <v>14</v>
      </c>
      <c r="C10" s="11" t="str">
        <f>[1]Sheet1!S$7</f>
        <v>2024-2025</v>
      </c>
      <c r="D10" s="10" t="s">
        <v>27</v>
      </c>
      <c r="E10" s="9" t="s">
        <v>25</v>
      </c>
      <c r="F10" s="2">
        <f>'[2]REKAP KEPATUHAN-RUMUS-1'!W665</f>
        <v>0</v>
      </c>
      <c r="G10" s="2">
        <f>'[2]REKAP KEPATUHAN-RUMUS-1'!X665</f>
        <v>0</v>
      </c>
      <c r="H10" s="2">
        <f t="shared" si="0"/>
        <v>0</v>
      </c>
      <c r="I10" s="3">
        <f t="shared" si="1"/>
        <v>0</v>
      </c>
      <c r="J10" s="4" t="str">
        <f t="shared" si="2"/>
        <v>POOR</v>
      </c>
    </row>
    <row r="11" spans="1:10">
      <c r="A11" s="1">
        <v>9</v>
      </c>
      <c r="B11" s="12" t="s">
        <v>15</v>
      </c>
      <c r="C11" s="11" t="str">
        <f>[1]Sheet1!S$7</f>
        <v>2024-2025</v>
      </c>
      <c r="D11" s="10" t="s">
        <v>27</v>
      </c>
      <c r="E11" s="9" t="s">
        <v>25</v>
      </c>
      <c r="F11" s="2">
        <f>'[2]REKAP KEPATUHAN-RUMUS-1'!W751</f>
        <v>0</v>
      </c>
      <c r="G11" s="2">
        <f>'[2]REKAP KEPATUHAN-RUMUS-1'!X751</f>
        <v>0</v>
      </c>
      <c r="H11" s="2">
        <f t="shared" si="0"/>
        <v>0</v>
      </c>
      <c r="I11" s="3">
        <f t="shared" si="1"/>
        <v>0</v>
      </c>
      <c r="J11" s="4" t="str">
        <f t="shared" si="2"/>
        <v>POOR</v>
      </c>
    </row>
    <row r="12" spans="1:10">
      <c r="A12" s="1">
        <v>10</v>
      </c>
      <c r="B12" s="12" t="s">
        <v>16</v>
      </c>
      <c r="C12" s="11" t="str">
        <f>[1]Sheet1!S$7</f>
        <v>2024-2025</v>
      </c>
      <c r="D12" s="10" t="s">
        <v>27</v>
      </c>
      <c r="E12" s="9" t="s">
        <v>25</v>
      </c>
      <c r="F12" s="2">
        <f>'[2]REKAP KEPATUHAN-RUMUS-1'!W837</f>
        <v>0</v>
      </c>
      <c r="G12" s="2">
        <f>'[2]REKAP KEPATUHAN-RUMUS-1'!X837</f>
        <v>0</v>
      </c>
      <c r="H12" s="2">
        <f t="shared" si="0"/>
        <v>0</v>
      </c>
      <c r="I12" s="3">
        <f t="shared" si="1"/>
        <v>0</v>
      </c>
      <c r="J12" s="4" t="str">
        <f t="shared" si="2"/>
        <v>POOR</v>
      </c>
    </row>
    <row r="13" spans="1:10">
      <c r="A13" s="1">
        <v>11</v>
      </c>
      <c r="B13" s="12" t="s">
        <v>17</v>
      </c>
      <c r="C13" s="11" t="str">
        <f>[1]Sheet1!S$7</f>
        <v>2024-2025</v>
      </c>
      <c r="D13" s="10" t="s">
        <v>27</v>
      </c>
      <c r="E13" s="9" t="s">
        <v>25</v>
      </c>
      <c r="F13" s="2">
        <f>'[2]REKAP KEPATUHAN-RUMUS-1'!W923</f>
        <v>0</v>
      </c>
      <c r="G13" s="2">
        <f>'[2]REKAP KEPATUHAN-RUMUS-1'!X923</f>
        <v>0</v>
      </c>
      <c r="H13" s="2">
        <f t="shared" si="0"/>
        <v>0</v>
      </c>
      <c r="I13" s="3">
        <f t="shared" si="1"/>
        <v>0</v>
      </c>
      <c r="J13" s="4" t="str">
        <f t="shared" si="2"/>
        <v>POOR</v>
      </c>
    </row>
    <row r="14" spans="1:10">
      <c r="A14" s="1">
        <v>12</v>
      </c>
      <c r="B14" s="12" t="s">
        <v>18</v>
      </c>
      <c r="C14" s="11" t="str">
        <f>[1]Sheet1!S$7</f>
        <v>2024-2025</v>
      </c>
      <c r="D14" s="10" t="s">
        <v>27</v>
      </c>
      <c r="E14" s="9" t="s">
        <v>25</v>
      </c>
      <c r="F14" s="2">
        <f>'[2]REKAP KEPATUHAN-RUMUS-1'!W1009</f>
        <v>0</v>
      </c>
      <c r="G14" s="2">
        <f>'[2]REKAP KEPATUHAN-RUMUS-1'!X1009</f>
        <v>0</v>
      </c>
      <c r="H14" s="2">
        <f t="shared" si="0"/>
        <v>0</v>
      </c>
      <c r="I14" s="3">
        <f t="shared" si="1"/>
        <v>0</v>
      </c>
      <c r="J14" s="4" t="str">
        <f t="shared" si="2"/>
        <v>POOR</v>
      </c>
    </row>
    <row r="15" spans="1:10">
      <c r="A15" s="1">
        <v>13</v>
      </c>
      <c r="B15" s="12" t="s">
        <v>19</v>
      </c>
      <c r="C15" s="11" t="str">
        <f>[1]Sheet1!S$7</f>
        <v>2024-2025</v>
      </c>
      <c r="D15" s="10" t="s">
        <v>27</v>
      </c>
      <c r="E15" s="9" t="s">
        <v>25</v>
      </c>
      <c r="F15" s="2">
        <f>'[2]REKAP KEPATUHAN-RUMUS-1'!W1095</f>
        <v>0</v>
      </c>
      <c r="G15" s="2">
        <f>'[2]REKAP KEPATUHAN-RUMUS-1'!X1095</f>
        <v>0</v>
      </c>
      <c r="H15" s="2">
        <f t="shared" si="0"/>
        <v>0</v>
      </c>
      <c r="I15" s="3">
        <f t="shared" si="1"/>
        <v>0</v>
      </c>
      <c r="J15" s="4" t="str">
        <f t="shared" si="2"/>
        <v>POOR</v>
      </c>
    </row>
    <row r="16" spans="1:10">
      <c r="A16" s="5"/>
      <c r="B16" s="6" t="s">
        <v>20</v>
      </c>
      <c r="C16" s="6"/>
      <c r="D16" s="6"/>
      <c r="E16" s="6"/>
      <c r="F16" s="7">
        <f>IF([1]Sheet1!$T$3="",0,SUM(F3:F15))</f>
        <v>0</v>
      </c>
      <c r="G16" s="7">
        <f>IF([1]Sheet1!$T$3="",0,SUM(G3:G15))</f>
        <v>0</v>
      </c>
      <c r="H16" s="7">
        <f>IF([1]Sheet1!W$3="",0,F16-G16)</f>
        <v>0</v>
      </c>
      <c r="I16" s="8">
        <f t="shared" si="1"/>
        <v>0</v>
      </c>
      <c r="J16" s="4" t="str">
        <f t="shared" si="2"/>
        <v>POOR</v>
      </c>
    </row>
  </sheetData>
  <mergeCells count="10">
    <mergeCell ref="H1:H2"/>
    <mergeCell ref="I1:I2"/>
    <mergeCell ref="J1:J2"/>
    <mergeCell ref="A1:A2"/>
    <mergeCell ref="F1:F2"/>
    <mergeCell ref="G1:G2"/>
    <mergeCell ref="C1:C2"/>
    <mergeCell ref="B1:B2"/>
    <mergeCell ref="D1:D2"/>
    <mergeCell ref="E1:E2"/>
  </mergeCells>
  <conditionalFormatting sqref="J3:J16">
    <cfRule type="containsText" dxfId="11" priority="1" stopIfTrue="1" operator="containsText" text="EXCELLENT">
      <formula>NOT(ISERROR(SEARCH(("EXCELLENT"),(J3))))</formula>
    </cfRule>
  </conditionalFormatting>
  <conditionalFormatting sqref="J3:J16">
    <cfRule type="containsText" dxfId="10" priority="2" stopIfTrue="1" operator="containsText" text="POOR">
      <formula>NOT(ISERROR(SEARCH(("POOR"),(J3))))</formula>
    </cfRule>
  </conditionalFormatting>
  <conditionalFormatting sqref="J3:J16">
    <cfRule type="containsText" dxfId="9" priority="3" stopIfTrue="1" operator="containsText" text="AVERAGE">
      <formula>NOT(ISERROR(SEARCH(("AVERAGE"),(J3))))</formula>
    </cfRule>
  </conditionalFormatting>
  <conditionalFormatting sqref="J3:J16">
    <cfRule type="containsText" dxfId="8" priority="4" stopIfTrue="1" operator="containsText" text="GOOD">
      <formula>NOT(ISERROR(SEARCH(("GOOD"),(J3))))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A8" sqref="A2:J17"/>
    </sheetView>
  </sheetViews>
  <sheetFormatPr defaultRowHeight="15"/>
  <cols>
    <col min="2" max="2" width="16.42578125" bestFit="1" customWidth="1"/>
    <col min="3" max="3" width="16.42578125" customWidth="1"/>
    <col min="4" max="4" width="30.85546875" bestFit="1" customWidth="1"/>
    <col min="5" max="5" width="16.42578125" customWidth="1"/>
    <col min="6" max="7" width="14.28515625" bestFit="1" customWidth="1"/>
    <col min="8" max="8" width="12.7109375" customWidth="1"/>
    <col min="9" max="9" width="9.7109375" customWidth="1"/>
    <col min="10" max="10" width="10.42578125" bestFit="1" customWidth="1"/>
    <col min="15" max="15" width="14.28515625" bestFit="1" customWidth="1"/>
  </cols>
  <sheetData>
    <row r="1" spans="1:10">
      <c r="A1" s="1"/>
      <c r="B1" s="10"/>
    </row>
    <row r="2" spans="1:10">
      <c r="A2" s="16" t="s">
        <v>0</v>
      </c>
      <c r="B2" s="16" t="s">
        <v>1</v>
      </c>
      <c r="C2" s="16" t="s">
        <v>22</v>
      </c>
      <c r="D2" s="16" t="s">
        <v>23</v>
      </c>
      <c r="E2" s="16" t="s">
        <v>24</v>
      </c>
      <c r="F2" s="18" t="s">
        <v>2</v>
      </c>
      <c r="G2" s="18" t="s">
        <v>3</v>
      </c>
      <c r="H2" s="18" t="s">
        <v>4</v>
      </c>
      <c r="I2" s="16" t="s">
        <v>5</v>
      </c>
      <c r="J2" s="16" t="s">
        <v>6</v>
      </c>
    </row>
    <row r="3" spans="1:10">
      <c r="A3" s="17"/>
      <c r="B3" s="16"/>
      <c r="C3" s="16"/>
      <c r="D3" s="16"/>
      <c r="E3" s="16"/>
      <c r="F3" s="17"/>
      <c r="G3" s="17"/>
      <c r="H3" s="17"/>
      <c r="I3" s="17"/>
      <c r="J3" s="17"/>
    </row>
    <row r="4" spans="1:10">
      <c r="A4" s="1">
        <v>1</v>
      </c>
      <c r="B4" s="12" t="s">
        <v>7</v>
      </c>
      <c r="C4" s="11" t="str">
        <f>[1]Sheet1!S$7</f>
        <v>2024-2025</v>
      </c>
      <c r="D4" s="9" t="s">
        <v>26</v>
      </c>
      <c r="E4" s="9" t="s">
        <v>25</v>
      </c>
      <c r="F4" s="2">
        <f>'[2]REKAP KEPATUHAN-RUMUS-1'!T61</f>
        <v>59860000</v>
      </c>
      <c r="G4" s="2">
        <f>'[2]REKAP KEPATUHAN-RUMUS-1'!U61</f>
        <v>44360000</v>
      </c>
      <c r="H4" s="2">
        <f>F4-G4</f>
        <v>15500000</v>
      </c>
      <c r="I4" s="3">
        <f>IFERROR(G4/F4,0)</f>
        <v>0.74106247911794187</v>
      </c>
      <c r="J4" s="4" t="str">
        <f>IF(I4&lt;=59%,"POOR",IF(I4&lt;=84%,"AVERAGE",IF(I4&lt;=99%,"GOOD","EXCELLENT")))</f>
        <v>AVERAGE</v>
      </c>
    </row>
    <row r="5" spans="1:10">
      <c r="A5" s="1">
        <v>2</v>
      </c>
      <c r="B5" s="12" t="s">
        <v>8</v>
      </c>
      <c r="C5" s="11" t="str">
        <f>[1]Sheet1!S$7</f>
        <v>2024-2025</v>
      </c>
      <c r="D5" s="9" t="s">
        <v>26</v>
      </c>
      <c r="E5" s="9" t="s">
        <v>25</v>
      </c>
      <c r="F5" s="2">
        <f>'[2]REKAP KEPATUHAN-RUMUS-1'!T147</f>
        <v>75850000</v>
      </c>
      <c r="G5" s="2">
        <f>'[2]REKAP KEPATUHAN-RUMUS-1'!U147</f>
        <v>76000000</v>
      </c>
      <c r="H5" s="2">
        <f>F5-G5</f>
        <v>-150000</v>
      </c>
      <c r="I5" s="3">
        <f>IFERROR(G5/F5,0)</f>
        <v>1.0019775873434411</v>
      </c>
      <c r="J5" s="4" t="str">
        <f>IF(I5&lt;=59%,"POOR",IF(I5&lt;=84%,"AVERAGE",IF(I5&lt;=99%,"GOOD","EXCELLENT")))</f>
        <v>EXCELLENT</v>
      </c>
    </row>
    <row r="6" spans="1:10">
      <c r="A6" s="1">
        <v>3</v>
      </c>
      <c r="B6" s="12" t="s">
        <v>9</v>
      </c>
      <c r="C6" s="11" t="str">
        <f>[1]Sheet1!S$7</f>
        <v>2024-2025</v>
      </c>
      <c r="D6" s="9" t="s">
        <v>26</v>
      </c>
      <c r="E6" s="9" t="s">
        <v>25</v>
      </c>
      <c r="F6" s="2">
        <f>'[2]REKAP KEPATUHAN-RUMUS-1'!T233</f>
        <v>62500000</v>
      </c>
      <c r="G6" s="2">
        <f>'[2]REKAP KEPATUHAN-RUMUS-1'!U233</f>
        <v>36175000</v>
      </c>
      <c r="H6" s="2">
        <f>F6-G6</f>
        <v>26325000</v>
      </c>
      <c r="I6" s="3">
        <f>IFERROR(G6/F6,0)</f>
        <v>0.57879999999999998</v>
      </c>
      <c r="J6" s="4" t="str">
        <f>IF(I6&lt;=59%,"POOR",IF(I6&lt;=84%,"AVERAGE",IF(I6&lt;=99%,"GOOD","EXCELLENT")))</f>
        <v>POOR</v>
      </c>
    </row>
    <row r="7" spans="1:10">
      <c r="A7" s="1">
        <v>4</v>
      </c>
      <c r="B7" s="12" t="s">
        <v>10</v>
      </c>
      <c r="C7" s="11" t="str">
        <f>[1]Sheet1!S$7</f>
        <v>2024-2025</v>
      </c>
      <c r="D7" s="9" t="s">
        <v>26</v>
      </c>
      <c r="E7" s="9" t="s">
        <v>25</v>
      </c>
      <c r="F7" s="2">
        <f>'[2]REKAP KEPATUHAN-RUMUS-1'!T319</f>
        <v>17680000</v>
      </c>
      <c r="G7" s="2">
        <f>'[2]REKAP KEPATUHAN-RUMUS-1'!U319</f>
        <v>15600500</v>
      </c>
      <c r="H7" s="2">
        <f>F7-G7</f>
        <v>2079500</v>
      </c>
      <c r="I7" s="3">
        <f>IFERROR(G7/F7,0)</f>
        <v>0.88238122171945699</v>
      </c>
      <c r="J7" s="4" t="str">
        <f>IF(I7&lt;=59%,"POOR",IF(I7&lt;=84%,"AVERAGE",IF(I7&lt;=99%,"GOOD","EXCELLENT")))</f>
        <v>GOOD</v>
      </c>
    </row>
    <row r="8" spans="1:10">
      <c r="A8" s="1">
        <v>5</v>
      </c>
      <c r="B8" s="12" t="s">
        <v>11</v>
      </c>
      <c r="C8" s="11" t="str">
        <f>[1]Sheet1!S$7</f>
        <v>2024-2025</v>
      </c>
      <c r="D8" s="9" t="s">
        <v>26</v>
      </c>
      <c r="E8" s="9" t="s">
        <v>25</v>
      </c>
      <c r="F8" s="2">
        <f>'[2]REKAP KEPATUHAN-RUMUS-1'!T405</f>
        <v>153510000</v>
      </c>
      <c r="G8" s="2">
        <f>'[2]REKAP KEPATUHAN-RUMUS-1'!U405</f>
        <v>153756000</v>
      </c>
      <c r="H8" s="2">
        <f>F8-G8</f>
        <v>-246000</v>
      </c>
      <c r="I8" s="3">
        <f>IFERROR(G8/F8,0)</f>
        <v>1.0016025014657026</v>
      </c>
      <c r="J8" s="4" t="str">
        <f>IF(I8&lt;=59%,"POOR",IF(I8&lt;=84%,"AVERAGE",IF(I8&lt;=99%,"GOOD","EXCELLENT")))</f>
        <v>EXCELLENT</v>
      </c>
    </row>
    <row r="9" spans="1:10">
      <c r="A9" s="1">
        <v>6</v>
      </c>
      <c r="B9" s="12" t="s">
        <v>12</v>
      </c>
      <c r="C9" s="11" t="str">
        <f>[1]Sheet1!S$7</f>
        <v>2024-2025</v>
      </c>
      <c r="D9" s="9" t="s">
        <v>26</v>
      </c>
      <c r="E9" s="9" t="s">
        <v>25</v>
      </c>
      <c r="F9" s="2">
        <f>'[2]REKAP KEPATUHAN-RUMUS-1'!T491</f>
        <v>158875000</v>
      </c>
      <c r="G9" s="2">
        <f>'[2]REKAP KEPATUHAN-RUMUS-1'!U491</f>
        <v>158900000</v>
      </c>
      <c r="H9" s="2">
        <f>F9-G9</f>
        <v>-25000</v>
      </c>
      <c r="I9" s="3">
        <f>IFERROR(G9/F9,0)</f>
        <v>1.0001573564122739</v>
      </c>
      <c r="J9" s="4" t="str">
        <f>IF(I9&lt;=59%,"POOR",IF(I9&lt;=84%,"AVERAGE",IF(I9&lt;=99%,"GOOD","EXCELLENT")))</f>
        <v>EXCELLENT</v>
      </c>
    </row>
    <row r="10" spans="1:10">
      <c r="A10" s="1">
        <v>7</v>
      </c>
      <c r="B10" s="12" t="s">
        <v>13</v>
      </c>
      <c r="C10" s="11" t="str">
        <f>[1]Sheet1!S$7</f>
        <v>2024-2025</v>
      </c>
      <c r="D10" s="9" t="s">
        <v>26</v>
      </c>
      <c r="E10" s="9" t="s">
        <v>25</v>
      </c>
      <c r="F10" s="2">
        <f>'[2]REKAP KEPATUHAN-RUMUS-1'!T577</f>
        <v>81700000</v>
      </c>
      <c r="G10" s="2">
        <f>'[2]REKAP KEPATUHAN-RUMUS-1'!U577</f>
        <v>64175000</v>
      </c>
      <c r="H10" s="2">
        <f>F10-G10</f>
        <v>17525000</v>
      </c>
      <c r="I10" s="3">
        <f>IFERROR(G10/F10,0)</f>
        <v>0.78549571603427171</v>
      </c>
      <c r="J10" s="4" t="str">
        <f>IF(I10&lt;=59%,"POOR",IF(I10&lt;=84%,"AVERAGE",IF(I10&lt;=99%,"GOOD","EXCELLENT")))</f>
        <v>AVERAGE</v>
      </c>
    </row>
    <row r="11" spans="1:10">
      <c r="A11" s="1">
        <v>8</v>
      </c>
      <c r="B11" s="12" t="s">
        <v>14</v>
      </c>
      <c r="C11" s="11" t="str">
        <f>[1]Sheet1!S$7</f>
        <v>2024-2025</v>
      </c>
      <c r="D11" s="9" t="s">
        <v>26</v>
      </c>
      <c r="E11" s="9" t="s">
        <v>25</v>
      </c>
      <c r="F11" s="2">
        <f>'[2]REKAP KEPATUHAN-RUMUS-1'!T663</f>
        <v>119100000</v>
      </c>
      <c r="G11" s="2">
        <f>'[2]REKAP KEPATUHAN-RUMUS-1'!U663</f>
        <v>119100000</v>
      </c>
      <c r="H11" s="2">
        <f>F11-G11</f>
        <v>0</v>
      </c>
      <c r="I11" s="3">
        <f>IFERROR(G11/F11,0)</f>
        <v>1</v>
      </c>
      <c r="J11" s="4" t="str">
        <f>IF(I11&lt;=59%,"POOR",IF(I11&lt;=84%,"AVERAGE",IF(I11&lt;=99%,"GOOD","EXCELLENT")))</f>
        <v>EXCELLENT</v>
      </c>
    </row>
    <row r="12" spans="1:10">
      <c r="A12" s="1">
        <v>9</v>
      </c>
      <c r="B12" s="12" t="s">
        <v>15</v>
      </c>
      <c r="C12" s="11" t="str">
        <f>[1]Sheet1!S$7</f>
        <v>2024-2025</v>
      </c>
      <c r="D12" s="9" t="s">
        <v>26</v>
      </c>
      <c r="E12" s="9" t="s">
        <v>25</v>
      </c>
      <c r="F12" s="2">
        <f>'[2]REKAP KEPATUHAN-RUMUS-1'!T749</f>
        <v>112950000</v>
      </c>
      <c r="G12" s="2">
        <f>'[2]REKAP KEPATUHAN-RUMUS-1'!U749</f>
        <v>112950000</v>
      </c>
      <c r="H12" s="2">
        <f>F12-G12</f>
        <v>0</v>
      </c>
      <c r="I12" s="3">
        <f>IFERROR(G12/F12,0)</f>
        <v>1</v>
      </c>
      <c r="J12" s="4" t="str">
        <f>IF(I12&lt;=59%,"POOR",IF(I12&lt;=84%,"AVERAGE",IF(I12&lt;=99%,"GOOD","EXCELLENT")))</f>
        <v>EXCELLENT</v>
      </c>
    </row>
    <row r="13" spans="1:10">
      <c r="A13" s="1">
        <v>10</v>
      </c>
      <c r="B13" s="12" t="s">
        <v>16</v>
      </c>
      <c r="C13" s="11" t="str">
        <f>[1]Sheet1!S$7</f>
        <v>2024-2025</v>
      </c>
      <c r="D13" s="9" t="s">
        <v>26</v>
      </c>
      <c r="E13" s="9" t="s">
        <v>25</v>
      </c>
      <c r="F13" s="2">
        <f>'[2]REKAP KEPATUHAN-RUMUS-1'!T835</f>
        <v>40700000</v>
      </c>
      <c r="G13" s="2">
        <f>'[2]REKAP KEPATUHAN-RUMUS-1'!U835</f>
        <v>40696000</v>
      </c>
      <c r="H13" s="2">
        <f>F13-G13</f>
        <v>4000</v>
      </c>
      <c r="I13" s="3">
        <f>IFERROR(G13/F13,0)</f>
        <v>0.99990171990171994</v>
      </c>
      <c r="J13" s="4" t="str">
        <f>IF(I13&lt;=59%,"POOR",IF(I13&lt;=84%,"AVERAGE",IF(I13&lt;=99%,"GOOD","EXCELLENT")))</f>
        <v>EXCELLENT</v>
      </c>
    </row>
    <row r="14" spans="1:10">
      <c r="A14" s="1">
        <v>11</v>
      </c>
      <c r="B14" s="12" t="s">
        <v>17</v>
      </c>
      <c r="C14" s="11" t="str">
        <f>[1]Sheet1!S$7</f>
        <v>2024-2025</v>
      </c>
      <c r="D14" s="9" t="s">
        <v>26</v>
      </c>
      <c r="E14" s="9" t="s">
        <v>25</v>
      </c>
      <c r="F14" s="2">
        <f>'[2]REKAP KEPATUHAN-RUMUS-1'!T921</f>
        <v>121077500</v>
      </c>
      <c r="G14" s="2">
        <f>'[2]REKAP KEPATUHAN-RUMUS-1'!U921</f>
        <v>116808000</v>
      </c>
      <c r="H14" s="2">
        <f>F14-G14</f>
        <v>4269500</v>
      </c>
      <c r="I14" s="3">
        <f>IFERROR(G14/F14,0)</f>
        <v>0.96473746154322648</v>
      </c>
      <c r="J14" s="4" t="str">
        <f>IF(I14&lt;=59%,"POOR",IF(I14&lt;=84%,"AVERAGE",IF(I14&lt;=99%,"GOOD","EXCELLENT")))</f>
        <v>GOOD</v>
      </c>
    </row>
    <row r="15" spans="1:10">
      <c r="A15" s="1">
        <v>12</v>
      </c>
      <c r="B15" s="12" t="s">
        <v>18</v>
      </c>
      <c r="C15" s="11" t="str">
        <f>[1]Sheet1!S$7</f>
        <v>2024-2025</v>
      </c>
      <c r="D15" s="9" t="s">
        <v>26</v>
      </c>
      <c r="E15" s="9" t="s">
        <v>25</v>
      </c>
      <c r="F15" s="2">
        <f>'[2]REKAP KEPATUHAN-RUMUS-1'!T1007</f>
        <v>0</v>
      </c>
      <c r="G15" s="2">
        <f>'[2]REKAP KEPATUHAN-RUMUS-1'!U1007</f>
        <v>0</v>
      </c>
      <c r="H15" s="2">
        <f>F15-G15</f>
        <v>0</v>
      </c>
      <c r="I15" s="3">
        <f>IFERROR(G15/F15,0)</f>
        <v>0</v>
      </c>
      <c r="J15" s="4" t="str">
        <f>IF(I15&lt;=59%,"POOR",IF(I15&lt;=84%,"AVERAGE",IF(I15&lt;=99%,"GOOD","EXCELLENT")))</f>
        <v>POOR</v>
      </c>
    </row>
    <row r="16" spans="1:10">
      <c r="A16" s="1">
        <v>13</v>
      </c>
      <c r="B16" s="12" t="s">
        <v>19</v>
      </c>
      <c r="C16" s="11" t="str">
        <f>[1]Sheet1!S$7</f>
        <v>2024-2025</v>
      </c>
      <c r="D16" s="9" t="s">
        <v>26</v>
      </c>
      <c r="E16" s="9" t="s">
        <v>25</v>
      </c>
      <c r="F16" s="2">
        <f>'[2]REKAP KEPATUHAN-RUMUS-1'!T1093</f>
        <v>0</v>
      </c>
      <c r="G16" s="2">
        <f>'[2]REKAP KEPATUHAN-RUMUS-1'!U1093</f>
        <v>0</v>
      </c>
      <c r="H16" s="2">
        <f>F16-G16</f>
        <v>0</v>
      </c>
      <c r="I16" s="3">
        <f>IFERROR(G16/F16,0)</f>
        <v>0</v>
      </c>
      <c r="J16" s="4" t="str">
        <f>IF(I16&lt;=59%,"POOR",IF(I16&lt;=84%,"AVERAGE",IF(I16&lt;=99%,"GOOD","EXCELLENT")))</f>
        <v>POOR</v>
      </c>
    </row>
    <row r="17" spans="1:10">
      <c r="A17" s="5"/>
      <c r="B17" s="6" t="s">
        <v>20</v>
      </c>
      <c r="C17" s="6"/>
      <c r="D17" s="6"/>
      <c r="E17" s="6"/>
      <c r="F17" s="7">
        <f>IF([1]Sheet1!$T$3="",0,SUM(F4:F16))</f>
        <v>1003802500</v>
      </c>
      <c r="G17" s="7">
        <f>IF([1]Sheet1!$T$3="",0,SUM(G4:G16))</f>
        <v>938520500</v>
      </c>
      <c r="H17" s="7">
        <f>IF([1]Sheet1!T$3="",0,F17-G17)</f>
        <v>65282000</v>
      </c>
      <c r="I17" s="8">
        <f>IFERROR(G17/F17,0)</f>
        <v>0.9349652944677862</v>
      </c>
      <c r="J17" s="4" t="str">
        <f>IF(I17&lt;=59%,"POOR",IF(I17&lt;=84%,"AVERAGE",IF(I17&lt;=99%,"GOOD","EXCELLENT")))</f>
        <v>GOOD</v>
      </c>
    </row>
  </sheetData>
  <mergeCells count="10">
    <mergeCell ref="A2:A3"/>
    <mergeCell ref="F2:F3"/>
    <mergeCell ref="G2:G3"/>
    <mergeCell ref="H2:H3"/>
    <mergeCell ref="B2:B3"/>
    <mergeCell ref="J2:J3"/>
    <mergeCell ref="C2:C3"/>
    <mergeCell ref="D2:D3"/>
    <mergeCell ref="E2:E3"/>
    <mergeCell ref="I2:I3"/>
  </mergeCells>
  <conditionalFormatting sqref="J4:J17">
    <cfRule type="containsText" dxfId="7" priority="1" stopIfTrue="1" operator="containsText" text="EXCELLENT">
      <formula>NOT(ISERROR(SEARCH(("EXCELLENT"),(J4))))</formula>
    </cfRule>
  </conditionalFormatting>
  <conditionalFormatting sqref="J4:J17">
    <cfRule type="containsText" dxfId="6" priority="2" stopIfTrue="1" operator="containsText" text="POOR">
      <formula>NOT(ISERROR(SEARCH(("POOR"),(J4))))</formula>
    </cfRule>
  </conditionalFormatting>
  <conditionalFormatting sqref="J4:J17">
    <cfRule type="containsText" dxfId="5" priority="3" stopIfTrue="1" operator="containsText" text="AVERAGE">
      <formula>NOT(ISERROR(SEARCH(("AVERAGE"),(J4))))</formula>
    </cfRule>
  </conditionalFormatting>
  <conditionalFormatting sqref="J4:J17">
    <cfRule type="containsText" dxfId="4" priority="4" stopIfTrue="1" operator="containsText" text="GOOD">
      <formula>NOT(ISERROR(SEARCH(("GOOD"),(J4))))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sqref="A1:J16"/>
    </sheetView>
  </sheetViews>
  <sheetFormatPr defaultRowHeight="15"/>
  <cols>
    <col min="4" max="4" width="30.85546875" bestFit="1" customWidth="1"/>
  </cols>
  <sheetData>
    <row r="1" spans="1:10">
      <c r="A1" s="16" t="s">
        <v>0</v>
      </c>
      <c r="B1" s="14" t="s">
        <v>1</v>
      </c>
      <c r="C1" s="16" t="s">
        <v>22</v>
      </c>
      <c r="D1" s="16" t="s">
        <v>23</v>
      </c>
      <c r="E1" s="16" t="s">
        <v>24</v>
      </c>
      <c r="F1" s="18" t="s">
        <v>2</v>
      </c>
      <c r="G1" s="18" t="s">
        <v>3</v>
      </c>
      <c r="H1" s="18" t="s">
        <v>4</v>
      </c>
      <c r="I1" s="16" t="s">
        <v>5</v>
      </c>
      <c r="J1" s="16" t="s">
        <v>6</v>
      </c>
    </row>
    <row r="2" spans="1:10">
      <c r="A2" s="17"/>
      <c r="B2" s="14"/>
      <c r="C2" s="16"/>
      <c r="D2" s="16"/>
      <c r="E2" s="16"/>
      <c r="F2" s="17"/>
      <c r="G2" s="17"/>
      <c r="H2" s="17"/>
      <c r="I2" s="16"/>
      <c r="J2" s="16"/>
    </row>
    <row r="3" spans="1:10">
      <c r="A3" s="1">
        <v>1</v>
      </c>
      <c r="B3" s="15" t="s">
        <v>7</v>
      </c>
      <c r="C3" s="11" t="str">
        <f>[1]Sheet1!S$7</f>
        <v>2024-2025</v>
      </c>
      <c r="D3" s="10" t="s">
        <v>28</v>
      </c>
      <c r="E3" s="9" t="s">
        <v>25</v>
      </c>
      <c r="F3" s="2">
        <f>SPP!F2+[1]Sheet1!T26+[1]Sheet1!T45+Sheet6!F3+[1]Sheet1!T64</f>
        <v>0</v>
      </c>
      <c r="G3" s="2">
        <f>SPP!G2+[1]Sheet1!U26+[1]Sheet1!U45+Sheet6!G3+[1]Sheet1!U64</f>
        <v>0</v>
      </c>
      <c r="H3" s="2">
        <f t="shared" ref="H3:H15" si="0">F3-G3</f>
        <v>0</v>
      </c>
      <c r="I3" s="3">
        <f t="shared" ref="I3:I16" si="1">IFERROR(G3/F3,0)</f>
        <v>0</v>
      </c>
      <c r="J3" s="4" t="str">
        <f t="shared" ref="J3:J16" si="2">IF(I3&lt;=59%,"POOR",IF(I3&lt;=84%,"AVERAGE",IF(I3&lt;=99%,"GOOD","EXCELLENT")))</f>
        <v>POOR</v>
      </c>
    </row>
    <row r="4" spans="1:10">
      <c r="A4" s="1">
        <v>2</v>
      </c>
      <c r="B4" s="15" t="s">
        <v>8</v>
      </c>
      <c r="C4" s="11" t="str">
        <f>[1]Sheet1!S$7</f>
        <v>2024-2025</v>
      </c>
      <c r="D4" s="10" t="s">
        <v>28</v>
      </c>
      <c r="E4" s="9" t="s">
        <v>25</v>
      </c>
      <c r="F4" s="2">
        <f>SPP!F3+[1]Sheet1!T27+[1]Sheet1!T46+Sheet6!F4+[1]Sheet1!T65</f>
        <v>267175000.00000003</v>
      </c>
      <c r="G4" s="2">
        <f>SPP!G3+[1]Sheet1!U27+[1]Sheet1!U46+Sheet6!G4+[1]Sheet1!U65</f>
        <v>263012500</v>
      </c>
      <c r="H4" s="2">
        <f t="shared" si="0"/>
        <v>4162500.0000000298</v>
      </c>
      <c r="I4" s="3">
        <f t="shared" si="1"/>
        <v>0.9844203237578365</v>
      </c>
      <c r="J4" s="4" t="str">
        <f t="shared" si="2"/>
        <v>GOOD</v>
      </c>
    </row>
    <row r="5" spans="1:10">
      <c r="A5" s="1">
        <v>3</v>
      </c>
      <c r="B5" s="15" t="s">
        <v>9</v>
      </c>
      <c r="C5" s="11" t="str">
        <f>[1]Sheet1!S$7</f>
        <v>2024-2025</v>
      </c>
      <c r="D5" s="10" t="s">
        <v>28</v>
      </c>
      <c r="E5" s="9" t="s">
        <v>25</v>
      </c>
      <c r="F5" s="2">
        <f>SPP!F4+[1]Sheet1!T28+[1]Sheet1!T47+Sheet6!F5+[1]Sheet1!T66</f>
        <v>342750000</v>
      </c>
      <c r="G5" s="2">
        <f>SPP!G4+[1]Sheet1!U28+[1]Sheet1!U47+Sheet6!G5+[1]Sheet1!U66</f>
        <v>343425000</v>
      </c>
      <c r="H5" s="2">
        <f t="shared" si="0"/>
        <v>-675000</v>
      </c>
      <c r="I5" s="3">
        <f t="shared" si="1"/>
        <v>1.0019693654266959</v>
      </c>
      <c r="J5" s="4" t="str">
        <f t="shared" si="2"/>
        <v>EXCELLENT</v>
      </c>
    </row>
    <row r="6" spans="1:10">
      <c r="A6" s="1">
        <v>4</v>
      </c>
      <c r="B6" s="15" t="s">
        <v>10</v>
      </c>
      <c r="C6" s="11" t="str">
        <f>[1]Sheet1!S$7</f>
        <v>2024-2025</v>
      </c>
      <c r="D6" s="10" t="s">
        <v>28</v>
      </c>
      <c r="E6" s="9" t="s">
        <v>25</v>
      </c>
      <c r="F6" s="2">
        <f>SPP!F5+[1]Sheet1!T29+[1]Sheet1!T48+Sheet6!F6+[1]Sheet1!T67</f>
        <v>349860000</v>
      </c>
      <c r="G6" s="2">
        <f>SPP!G5+[1]Sheet1!U29+[1]Sheet1!U48+Sheet6!G6+[1]Sheet1!U67</f>
        <v>323155000</v>
      </c>
      <c r="H6" s="2">
        <f t="shared" si="0"/>
        <v>26705000</v>
      </c>
      <c r="I6" s="3">
        <f t="shared" si="1"/>
        <v>0.9236694677871149</v>
      </c>
      <c r="J6" s="4" t="str">
        <f t="shared" si="2"/>
        <v>GOOD</v>
      </c>
    </row>
    <row r="7" spans="1:10">
      <c r="A7" s="1">
        <v>5</v>
      </c>
      <c r="B7" s="15" t="s">
        <v>11</v>
      </c>
      <c r="C7" s="11" t="str">
        <f>[1]Sheet1!S$7</f>
        <v>2024-2025</v>
      </c>
      <c r="D7" s="10" t="s">
        <v>28</v>
      </c>
      <c r="E7" s="9" t="s">
        <v>25</v>
      </c>
      <c r="F7" s="2">
        <f>SPP!F6+[1]Sheet1!T30+[1]Sheet1!T49+Sheet6!F7+[1]Sheet1!T68</f>
        <v>269850000</v>
      </c>
      <c r="G7" s="2">
        <f>SPP!G6+[1]Sheet1!U30+[1]Sheet1!U49+Sheet6!G7+[1]Sheet1!U68</f>
        <v>254058000</v>
      </c>
      <c r="H7" s="2">
        <f t="shared" si="0"/>
        <v>15792000</v>
      </c>
      <c r="I7" s="3">
        <f t="shared" si="1"/>
        <v>0.94147859922178989</v>
      </c>
      <c r="J7" s="4" t="str">
        <f t="shared" si="2"/>
        <v>GOOD</v>
      </c>
    </row>
    <row r="8" spans="1:10">
      <c r="A8" s="1">
        <v>6</v>
      </c>
      <c r="B8" s="15" t="s">
        <v>12</v>
      </c>
      <c r="C8" s="11" t="str">
        <f>[1]Sheet1!S$7</f>
        <v>2024-2025</v>
      </c>
      <c r="D8" s="10" t="s">
        <v>28</v>
      </c>
      <c r="E8" s="9" t="s">
        <v>25</v>
      </c>
      <c r="F8" s="2">
        <f>SPP!F7+[1]Sheet1!T31+[1]Sheet1!T50+Sheet6!F8+[1]Sheet1!T69</f>
        <v>339385000</v>
      </c>
      <c r="G8" s="2">
        <f>SPP!G7+[1]Sheet1!U31+[1]Sheet1!U50+Sheet6!G8+[1]Sheet1!U69</f>
        <v>341166000</v>
      </c>
      <c r="H8" s="2">
        <f t="shared" si="0"/>
        <v>-1781000</v>
      </c>
      <c r="I8" s="3">
        <f t="shared" si="1"/>
        <v>1.0052477275071086</v>
      </c>
      <c r="J8" s="4" t="str">
        <f t="shared" si="2"/>
        <v>EXCELLENT</v>
      </c>
    </row>
    <row r="9" spans="1:10">
      <c r="A9" s="1">
        <v>7</v>
      </c>
      <c r="B9" s="15" t="s">
        <v>13</v>
      </c>
      <c r="C9" s="11" t="str">
        <f>[1]Sheet1!S$7</f>
        <v>2024-2025</v>
      </c>
      <c r="D9" s="10" t="s">
        <v>28</v>
      </c>
      <c r="E9" s="9" t="s">
        <v>25</v>
      </c>
      <c r="F9" s="2">
        <f>SPP!F8+[1]Sheet1!T32+[1]Sheet1!T51+Sheet6!F9+[1]Sheet1!T70</f>
        <v>250800000</v>
      </c>
      <c r="G9" s="2">
        <f>SPP!G8+[1]Sheet1!U32+[1]Sheet1!U51+Sheet6!G9+[1]Sheet1!U70</f>
        <v>251110001</v>
      </c>
      <c r="H9" s="2">
        <f t="shared" si="0"/>
        <v>-310001</v>
      </c>
      <c r="I9" s="3">
        <f t="shared" si="1"/>
        <v>1.0012360486443381</v>
      </c>
      <c r="J9" s="4" t="str">
        <f t="shared" si="2"/>
        <v>EXCELLENT</v>
      </c>
    </row>
    <row r="10" spans="1:10">
      <c r="A10" s="1">
        <v>8</v>
      </c>
      <c r="B10" s="15" t="s">
        <v>14</v>
      </c>
      <c r="C10" s="11" t="str">
        <f>[1]Sheet1!S$7</f>
        <v>2024-2025</v>
      </c>
      <c r="D10" s="10" t="s">
        <v>28</v>
      </c>
      <c r="E10" s="9" t="s">
        <v>25</v>
      </c>
      <c r="F10" s="2">
        <f>SPP!F9+[1]Sheet1!T33+[1]Sheet1!T52+Sheet6!F10+[1]Sheet1!T71</f>
        <v>185599999.99999997</v>
      </c>
      <c r="G10" s="2">
        <f>SPP!G9+[1]Sheet1!U33+[1]Sheet1!U52+Sheet6!G10+[1]Sheet1!U71</f>
        <v>180150000</v>
      </c>
      <c r="H10" s="2">
        <f t="shared" si="0"/>
        <v>5449999.9999999702</v>
      </c>
      <c r="I10" s="3">
        <f t="shared" si="1"/>
        <v>0.97063577586206917</v>
      </c>
      <c r="J10" s="4" t="str">
        <f t="shared" si="2"/>
        <v>GOOD</v>
      </c>
    </row>
    <row r="11" spans="1:10">
      <c r="A11" s="1">
        <v>9</v>
      </c>
      <c r="B11" s="15" t="s">
        <v>15</v>
      </c>
      <c r="C11" s="11" t="str">
        <f>[1]Sheet1!S$7</f>
        <v>2024-2025</v>
      </c>
      <c r="D11" s="10" t="s">
        <v>28</v>
      </c>
      <c r="E11" s="9" t="s">
        <v>25</v>
      </c>
      <c r="F11" s="2">
        <f>SPP!F10+[1]Sheet1!T34+[1]Sheet1!T53+Sheet6!F11+[1]Sheet1!T72</f>
        <v>461454999.99999994</v>
      </c>
      <c r="G11" s="2">
        <f>SPP!G10+[1]Sheet1!U34+[1]Sheet1!U53+Sheet6!G11+[1]Sheet1!U72</f>
        <v>461645500</v>
      </c>
      <c r="H11" s="2">
        <f t="shared" si="0"/>
        <v>-190500.0000000596</v>
      </c>
      <c r="I11" s="3">
        <f t="shared" si="1"/>
        <v>1.0004128246524582</v>
      </c>
      <c r="J11" s="4" t="str">
        <f t="shared" si="2"/>
        <v>EXCELLENT</v>
      </c>
    </row>
    <row r="12" spans="1:10">
      <c r="A12" s="1">
        <v>10</v>
      </c>
      <c r="B12" s="15" t="s">
        <v>16</v>
      </c>
      <c r="C12" s="11" t="str">
        <f>[1]Sheet1!S$7</f>
        <v>2024-2025</v>
      </c>
      <c r="D12" s="10" t="s">
        <v>28</v>
      </c>
      <c r="E12" s="9" t="s">
        <v>25</v>
      </c>
      <c r="F12" s="2">
        <f>SPP!F11+[1]Sheet1!T35+[1]Sheet1!T54+Sheet6!F12+[1]Sheet1!T73</f>
        <v>93750000</v>
      </c>
      <c r="G12" s="2">
        <f>SPP!G11+[1]Sheet1!U35+[1]Sheet1!U54+Sheet6!G12+[1]Sheet1!U73</f>
        <v>97025000</v>
      </c>
      <c r="H12" s="2">
        <f t="shared" si="0"/>
        <v>-3275000</v>
      </c>
      <c r="I12" s="3">
        <f t="shared" si="1"/>
        <v>1.0349333333333333</v>
      </c>
      <c r="J12" s="4" t="str">
        <f t="shared" si="2"/>
        <v>EXCELLENT</v>
      </c>
    </row>
    <row r="13" spans="1:10">
      <c r="A13" s="1">
        <v>11</v>
      </c>
      <c r="B13" s="15" t="s">
        <v>17</v>
      </c>
      <c r="C13" s="11" t="str">
        <f>[1]Sheet1!S$7</f>
        <v>2024-2025</v>
      </c>
      <c r="D13" s="10" t="s">
        <v>28</v>
      </c>
      <c r="E13" s="9" t="s">
        <v>25</v>
      </c>
      <c r="F13" s="2">
        <f>SPP!F12+[1]Sheet1!T36+[1]Sheet1!T55+Sheet6!F13+[1]Sheet1!T74</f>
        <v>335864000</v>
      </c>
      <c r="G13" s="2">
        <f>SPP!G12+[1]Sheet1!U36+[1]Sheet1!U55+Sheet6!G13+[1]Sheet1!U74</f>
        <v>321661500</v>
      </c>
      <c r="H13" s="2">
        <f t="shared" si="0"/>
        <v>14202500</v>
      </c>
      <c r="I13" s="3">
        <f t="shared" si="1"/>
        <v>0.95771353881332921</v>
      </c>
      <c r="J13" s="4" t="str">
        <f t="shared" si="2"/>
        <v>GOOD</v>
      </c>
    </row>
    <row r="14" spans="1:10">
      <c r="A14" s="1">
        <v>12</v>
      </c>
      <c r="B14" s="15" t="s">
        <v>18</v>
      </c>
      <c r="C14" s="11" t="str">
        <f>[1]Sheet1!S$7</f>
        <v>2024-2025</v>
      </c>
      <c r="D14" s="10" t="s">
        <v>28</v>
      </c>
      <c r="E14" s="9" t="s">
        <v>25</v>
      </c>
      <c r="F14" s="2">
        <f>SPP!F13+[1]Sheet1!T37+[1]Sheet1!T56+Sheet6!F14+[1]Sheet1!T75</f>
        <v>340700000</v>
      </c>
      <c r="G14" s="2">
        <f>SPP!G13+[1]Sheet1!U37+[1]Sheet1!U56+Sheet6!G14+[1]Sheet1!U75</f>
        <v>344881500</v>
      </c>
      <c r="H14" s="2">
        <f t="shared" si="0"/>
        <v>-4181500</v>
      </c>
      <c r="I14" s="3">
        <f t="shared" si="1"/>
        <v>1.0122732609333724</v>
      </c>
      <c r="J14" s="4" t="str">
        <f t="shared" si="2"/>
        <v>EXCELLENT</v>
      </c>
    </row>
    <row r="15" spans="1:10">
      <c r="A15" s="1">
        <v>13</v>
      </c>
      <c r="B15" s="15" t="s">
        <v>19</v>
      </c>
      <c r="C15" s="11" t="str">
        <f>[1]Sheet1!S$7</f>
        <v>2024-2025</v>
      </c>
      <c r="D15" s="10" t="s">
        <v>28</v>
      </c>
      <c r="E15" s="9" t="s">
        <v>25</v>
      </c>
      <c r="F15" s="2">
        <f>SPP!F14+[1]Sheet1!T38+[1]Sheet1!T57+Sheet6!F15+[1]Sheet1!T76</f>
        <v>0</v>
      </c>
      <c r="G15" s="2">
        <f>SPP!G14+[1]Sheet1!U38+[1]Sheet1!U57+Sheet6!G15+[1]Sheet1!U76</f>
        <v>0</v>
      </c>
      <c r="H15" s="2">
        <f t="shared" si="0"/>
        <v>0</v>
      </c>
      <c r="I15" s="3">
        <f t="shared" si="1"/>
        <v>0</v>
      </c>
      <c r="J15" s="4" t="str">
        <f t="shared" si="2"/>
        <v>POOR</v>
      </c>
    </row>
    <row r="16" spans="1:10">
      <c r="A16" s="5"/>
      <c r="B16" s="6" t="s">
        <v>20</v>
      </c>
      <c r="C16" s="6"/>
      <c r="D16" s="6"/>
      <c r="E16" s="6"/>
      <c r="F16" s="7">
        <f>IF([1]Sheet1!$T$3="",0,SUM(F3:F15))</f>
        <v>3237189000</v>
      </c>
      <c r="G16" s="7">
        <f>IF([1]Sheet1!$T$3="",0,SUM(G3:G15))</f>
        <v>3181290001</v>
      </c>
      <c r="H16" s="7">
        <f>IF([1]Sheet1!T$3="",0,F16-G16)</f>
        <v>55898999</v>
      </c>
      <c r="I16" s="8">
        <f t="shared" si="1"/>
        <v>0.98273224115119628</v>
      </c>
      <c r="J16" s="4" t="str">
        <f t="shared" si="2"/>
        <v>GOOD</v>
      </c>
    </row>
  </sheetData>
  <mergeCells count="9">
    <mergeCell ref="H1:H2"/>
    <mergeCell ref="I1:I2"/>
    <mergeCell ref="J1:J2"/>
    <mergeCell ref="A1:A2"/>
    <mergeCell ref="C1:C2"/>
    <mergeCell ref="D1:D2"/>
    <mergeCell ref="E1:E2"/>
    <mergeCell ref="F1:F2"/>
    <mergeCell ref="G1:G2"/>
  </mergeCells>
  <conditionalFormatting sqref="J3:J16">
    <cfRule type="containsText" dxfId="3" priority="1" stopIfTrue="1" operator="containsText" text="EXCELLENT">
      <formula>NOT(ISERROR(SEARCH(("EXCELLENT"),(J3))))</formula>
    </cfRule>
  </conditionalFormatting>
  <conditionalFormatting sqref="J3:J16">
    <cfRule type="containsText" dxfId="2" priority="2" stopIfTrue="1" operator="containsText" text="POOR">
      <formula>NOT(ISERROR(SEARCH(("POOR"),(J3))))</formula>
    </cfRule>
  </conditionalFormatting>
  <conditionalFormatting sqref="J3:J16">
    <cfRule type="containsText" dxfId="1" priority="3" stopIfTrue="1" operator="containsText" text="AVERAGE">
      <formula>NOT(ISERROR(SEARCH(("AVERAGE"),(J3))))</formula>
    </cfRule>
  </conditionalFormatting>
  <conditionalFormatting sqref="J3:J16">
    <cfRule type="containsText" dxfId="0" priority="4" stopIfTrue="1" operator="containsText" text="GOOD">
      <formula>NOT(ISERROR(SEARCH(("GOOD"),(J3))))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SPP</vt:lpstr>
      <vt:lpstr>Sheet6</vt:lpstr>
      <vt:lpstr>Sheet2</vt:lpstr>
      <vt:lpstr>Sheet4</vt:lpstr>
      <vt:lpstr>Sheet1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2026-01-30T03:45:32Z</dcterms:created>
  <dcterms:modified xsi:type="dcterms:W3CDTF">2026-02-04T02:58:46Z</dcterms:modified>
</cp:coreProperties>
</file>